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showInkAnnotation="0"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10e1bed717b96fc/Work/GEIPP/2020/04.2020/Translation/"/>
    </mc:Choice>
  </mc:AlternateContent>
  <xr:revisionPtr revIDLastSave="101" documentId="11_020DEAA9143DEAB2EBE670EDE6B7D61445B30891" xr6:coauthVersionLast="45" xr6:coauthVersionMax="45" xr10:uidLastSave="{4A5F2102-8E80-4953-8445-80993E9F267C}"/>
  <bookViews>
    <workbookView xWindow="-120" yWindow="-120" windowWidth="20730" windowHeight="11160" tabRatio="864" xr2:uid="{00000000-000D-0000-FFFF-FFFF00000000}"/>
  </bookViews>
  <sheets>
    <sheet name="Instructions" sheetId="12" r:id="rId1"/>
    <sheet name="1. EIP opportunities monitoring" sheetId="10" r:id="rId2"/>
    <sheet name="2. Summary impacts" sheetId="11" r:id="rId3"/>
  </sheets>
  <definedNames>
    <definedName name="Print_Area" localSheetId="1">'1. EIP opportunities monitoring'!$A$1:$AF$71</definedName>
    <definedName name="Print_Area" localSheetId="2">'2. Summary impacts'!$A$1:$E$47</definedName>
    <definedName name="Print_Area" localSheetId="0">Instructions!$A$1:$CC$116</definedName>
    <definedName name="Print_Titles" localSheetId="1">'1. EIP opportunities monitoring'!$B:$D,'1. EIP opportunities monitoring'!$8:$10</definedName>
  </definedNames>
  <calcPr calcId="191029" concurrentCalc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3" i="11" l="1"/>
  <c r="C42" i="11"/>
  <c r="C41" i="11"/>
  <c r="C39" i="11"/>
  <c r="C38" i="11"/>
  <c r="C37" i="11"/>
  <c r="C35" i="11"/>
  <c r="C34" i="11"/>
  <c r="C33" i="11"/>
  <c r="C31" i="11"/>
  <c r="C30" i="11"/>
  <c r="C29" i="11"/>
  <c r="C27" i="11"/>
  <c r="C26" i="11"/>
  <c r="C25" i="11"/>
  <c r="C23" i="11"/>
  <c r="C22" i="11"/>
  <c r="C21" i="11"/>
  <c r="C19" i="11"/>
  <c r="C18" i="11"/>
  <c r="C17" i="11"/>
  <c r="C11" i="11"/>
  <c r="C10" i="11"/>
  <c r="C9" i="11"/>
  <c r="C15" i="11"/>
  <c r="C14" i="11"/>
  <c r="C13" i="11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19" i="10"/>
  <c r="K20" i="10"/>
  <c r="K21" i="10"/>
  <c r="K22" i="10"/>
  <c r="K23" i="10"/>
  <c r="K24" i="10"/>
  <c r="K25" i="10"/>
  <c r="K26" i="10"/>
  <c r="K27" i="10"/>
  <c r="K18" i="10"/>
  <c r="K17" i="10"/>
  <c r="AA13" i="10"/>
  <c r="K13" i="10"/>
  <c r="K11" i="10"/>
  <c r="I12" i="10"/>
  <c r="I13" i="10"/>
  <c r="I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C40" i="11"/>
  <c r="I15" i="10"/>
  <c r="K15" i="10"/>
  <c r="N15" i="10"/>
  <c r="I16" i="10"/>
  <c r="K16" i="10"/>
  <c r="N16" i="10"/>
  <c r="I17" i="10"/>
  <c r="N17" i="10"/>
  <c r="AA11" i="10"/>
  <c r="AA12" i="10"/>
  <c r="AA14" i="10"/>
  <c r="N11" i="10"/>
  <c r="K12" i="10"/>
  <c r="N12" i="10"/>
  <c r="K14" i="10"/>
  <c r="N14" i="10"/>
  <c r="I11" i="10"/>
  <c r="C7" i="11"/>
  <c r="N62" i="10"/>
  <c r="I62" i="10"/>
  <c r="N61" i="10"/>
  <c r="I61" i="10"/>
  <c r="N60" i="10"/>
  <c r="I60" i="10"/>
  <c r="N59" i="10"/>
  <c r="I59" i="10"/>
  <c r="N58" i="10"/>
  <c r="I58" i="10"/>
  <c r="N57" i="10"/>
  <c r="I57" i="10"/>
  <c r="N56" i="10"/>
  <c r="I56" i="10"/>
  <c r="N55" i="10"/>
  <c r="I55" i="10"/>
  <c r="N54" i="10"/>
  <c r="I54" i="10"/>
  <c r="N53" i="10"/>
  <c r="I53" i="10"/>
  <c r="N52" i="10"/>
  <c r="I52" i="10"/>
  <c r="N51" i="10"/>
  <c r="I51" i="10"/>
  <c r="N50" i="10"/>
  <c r="I50" i="10"/>
  <c r="N49" i="10"/>
  <c r="I49" i="10"/>
  <c r="N48" i="10"/>
  <c r="I48" i="10"/>
  <c r="N47" i="10"/>
  <c r="I47" i="10"/>
  <c r="N46" i="10"/>
  <c r="I46" i="10"/>
  <c r="N45" i="10"/>
  <c r="I45" i="10"/>
  <c r="N44" i="10"/>
  <c r="I44" i="10"/>
  <c r="N43" i="10"/>
  <c r="I43" i="10"/>
  <c r="N42" i="10"/>
  <c r="I42" i="10"/>
  <c r="N41" i="10"/>
  <c r="I41" i="10"/>
  <c r="N40" i="10"/>
  <c r="I40" i="10"/>
  <c r="N39" i="10"/>
  <c r="I39" i="10"/>
  <c r="N38" i="10"/>
  <c r="I38" i="10"/>
  <c r="N37" i="10"/>
  <c r="I37" i="10"/>
  <c r="N36" i="10"/>
  <c r="I36" i="10"/>
  <c r="N35" i="10"/>
  <c r="I35" i="10"/>
  <c r="N34" i="10"/>
  <c r="I34" i="10"/>
  <c r="N33" i="10"/>
  <c r="I33" i="10"/>
  <c r="N32" i="10"/>
  <c r="I32" i="10"/>
  <c r="N31" i="10"/>
  <c r="I31" i="10"/>
  <c r="N66" i="10"/>
  <c r="I66" i="10"/>
  <c r="N65" i="10"/>
  <c r="I65" i="10"/>
  <c r="N28" i="10"/>
  <c r="I28" i="10"/>
  <c r="N27" i="10"/>
  <c r="I27" i="10"/>
  <c r="N20" i="10"/>
  <c r="I20" i="10"/>
  <c r="N19" i="10"/>
  <c r="I19" i="10"/>
  <c r="N18" i="10"/>
  <c r="I18" i="10"/>
  <c r="C20" i="11"/>
  <c r="C12" i="11"/>
  <c r="N70" i="10"/>
  <c r="N69" i="10"/>
  <c r="N67" i="10"/>
  <c r="N64" i="10"/>
  <c r="N63" i="10"/>
  <c r="N26" i="10"/>
  <c r="N25" i="10"/>
  <c r="N24" i="10"/>
  <c r="N22" i="10"/>
  <c r="N21" i="10"/>
  <c r="N68" i="10"/>
  <c r="N30" i="10"/>
  <c r="N29" i="10"/>
  <c r="N23" i="10"/>
  <c r="I70" i="10"/>
  <c r="I69" i="10"/>
  <c r="I68" i="10"/>
  <c r="I67" i="10"/>
  <c r="I64" i="10"/>
  <c r="I63" i="10"/>
  <c r="I30" i="10"/>
  <c r="I29" i="10"/>
  <c r="I26" i="10"/>
  <c r="I25" i="10"/>
  <c r="I24" i="10"/>
  <c r="I23" i="10"/>
  <c r="I22" i="10"/>
  <c r="I21" i="10"/>
  <c r="C16" i="11"/>
  <c r="C24" i="11"/>
  <c r="C36" i="11"/>
  <c r="C32" i="11"/>
  <c r="C28" i="11"/>
  <c r="C8" i="11"/>
</calcChain>
</file>

<file path=xl/sharedStrings.xml><?xml version="1.0" encoding="utf-8"?>
<sst xmlns="http://schemas.openxmlformats.org/spreadsheetml/2006/main" count="340" uniqueCount="185">
  <si>
    <t>ОБҐРУНТУВАННЯ ІНСТРУМЕНТУ</t>
  </si>
  <si>
    <t>МЕТА ІНСТРУМЕНТУ</t>
  </si>
  <si>
    <t>Моніторинг та звітування щодо економії ресурсів та наслідків можливостей у сфері ЕІП, визначених та реалізованих в індустріальних парках за підтримкою (між)національних проєктів з розвитку.</t>
  </si>
  <si>
    <t>ЕТАПИ ТА ІНСТРУКЦІЇ</t>
  </si>
  <si>
    <t>Інструмент розроблений для використання міжнародними агентствами з розвитку (наприклад, співробітниками ЮНІДО) та постачальниками послуг (наприклад, Національними центрами чистого виробництва), які працюють над проєктами з ЕІП. Передбачається, що основний файл інструменту веде призначений координатор проєкту (наприклад, в головному офісі ЮНІДО). 
Інструмент можна використовувати одразу після проведення оцінок можливостей індустріального парку у сфері ЕІП з метою отримання інформації про очікувані/попередні результати. Інструмент також можна використовувати через кілька місяців після проведення оцінок з метою звітування щодо впровадження та фактичних результатів.</t>
  </si>
  <si>
    <t>ПРИКЛАД ПРАКТИЧНОГО ВИКОРИСТАННЯ</t>
  </si>
  <si>
    <t>МАТЕРІАЛ ДЛЯ ОЗНАЙОМЛЕННЯ</t>
  </si>
  <si>
    <t>Де шукати більш детальну інформацію про інструменти ЮНІДО для роботи з ЕІП?</t>
  </si>
  <si>
    <t>Посібник з використання інструментарію екоіндустріальних парків ЮНІДО</t>
  </si>
  <si>
    <t>(ЮНІДО, 2019)</t>
  </si>
  <si>
    <t>ПЕРЕЛІК СКОРОЧЕНЬ</t>
  </si>
  <si>
    <t>CAPEX</t>
  </si>
  <si>
    <r>
      <t>CO</t>
    </r>
    <r>
      <rPr>
        <vertAlign val="subscript"/>
        <sz val="11"/>
        <rFont val="Calibri"/>
        <family val="2"/>
        <scheme val="minor"/>
      </rPr>
      <t>2</t>
    </r>
  </si>
  <si>
    <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-екв</t>
    </r>
  </si>
  <si>
    <t>ЕІП</t>
  </si>
  <si>
    <t>ПГ</t>
  </si>
  <si>
    <r>
      <t>м</t>
    </r>
    <r>
      <rPr>
        <vertAlign val="superscript"/>
        <sz val="11"/>
        <rFont val="Calibri"/>
        <family val="2"/>
        <scheme val="minor"/>
      </rPr>
      <t>3</t>
    </r>
  </si>
  <si>
    <t>МВт⋅год</t>
  </si>
  <si>
    <t>NOx</t>
  </si>
  <si>
    <t>ОПТБ</t>
  </si>
  <si>
    <t>OPEX</t>
  </si>
  <si>
    <t>РЕЧВ</t>
  </si>
  <si>
    <t>т</t>
  </si>
  <si>
    <t>ЮНІДО</t>
  </si>
  <si>
    <t>р</t>
  </si>
  <si>
    <t>ЗАПИТАННЯ ТА КОМЕНТАРІ</t>
  </si>
  <si>
    <t>Із запитаннями, коментарями або інформаційними запитами звертайтеся на електронну адресу:</t>
  </si>
  <si>
    <r>
      <rPr>
        <b/>
        <sz val="14"/>
        <color rgb="FFD32D20"/>
        <rFont val="Calibri"/>
        <family val="2"/>
        <scheme val="minor"/>
      </rPr>
      <t>Версія інструменту:</t>
    </r>
    <r>
      <rPr>
        <b/>
        <sz val="11"/>
        <color rgb="FFFFC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V2, квітень 2019</t>
    </r>
  </si>
  <si>
    <r>
      <rPr>
        <b/>
        <sz val="14"/>
        <color rgb="FFD32D20"/>
        <rFont val="Calibri"/>
        <family val="2"/>
        <scheme val="minor"/>
      </rPr>
      <t>Відмова від відповідальності:</t>
    </r>
    <r>
      <rPr>
        <b/>
        <sz val="14"/>
        <color rgb="FFFFC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ЮНІДО не несе відповідальності за використання даного інструменту та результати такого використання. Повну відповідальність за використання інструменту несе безпосередньо користувач.</t>
    </r>
  </si>
  <si>
    <t>ЕТАПИ ІНСТРУМЕНТУ</t>
  </si>
  <si>
    <t>ЕТАП 1</t>
  </si>
  <si>
    <t>РЕЗУЛЬТАТИ</t>
  </si>
  <si>
    <t>Капітальні витрати</t>
  </si>
  <si>
    <t>Двоокис вуглецю</t>
  </si>
  <si>
    <t>Двоокис вуглецю еквівалентний</t>
  </si>
  <si>
    <t>Екоіндустріальний парк</t>
  </si>
  <si>
    <t>Парникові гази</t>
  </si>
  <si>
    <t>Метри кубічні</t>
  </si>
  <si>
    <t>Мегаватт⋅год</t>
  </si>
  <si>
    <t>Окиси азоту</t>
  </si>
  <si>
    <t>Охорона праці та техніка безпеки</t>
  </si>
  <si>
    <t>Операційні витрати</t>
  </si>
  <si>
    <t>Ресурсоефективне та чисте виробництво</t>
  </si>
  <si>
    <t>тонни (метричні)</t>
  </si>
  <si>
    <t>Організація Об'єднаних Націй з промислового розвитку</t>
  </si>
  <si>
    <t>рік</t>
  </si>
  <si>
    <t>Моніторинг результатів у сфері розвитку індустріальних синергій у Південній Африці та Колумбії</t>
  </si>
  <si>
    <t xml:space="preserve"> </t>
  </si>
  <si>
    <t>ДЕТАЛЬНІ ІНСТРУКЦІЇ</t>
  </si>
  <si>
    <t>Дана робоча таблиця резюмує наслідки реалізації можливостей в сфері ЕІП. Робоча таблиця розраховуються автоматично на основі робочої таблиці з моніторингу (етап 1). 
Вносити будь-яку інформацію в дану робочу таблицю не потрібно. 
Ця робоча таблиця оптимізована для друку або вставки у звіти про реалізацію проєктів.</t>
  </si>
  <si>
    <t>Що мається на увазі під екоіндустріальними парками?</t>
  </si>
  <si>
    <t>Міжнародні рамкові положення про екоіндустріальні парки</t>
  </si>
  <si>
    <t>(ЮНІДО, Група Світового банку, GIZ, 2017)</t>
  </si>
  <si>
    <t>Як використовувати рамкові положення про ЕІП?</t>
  </si>
  <si>
    <t xml:space="preserve">Довідник для спеціалістів-практиків у сфері екоіндустріальних парків </t>
  </si>
  <si>
    <t>(ЮНІДО, Група Світового банку, GIZ, МТПЕ, 2018)</t>
  </si>
  <si>
    <t>Досвід, отриманий під час використання інструменту</t>
  </si>
  <si>
    <t>ЧАС, НЕОБХІДНИЙ НА РОБОТУ З ІНСТРУМЕНТОМ</t>
  </si>
  <si>
    <r>
      <t>Кількість часу залежить від бажаного рівня деталізації</t>
    </r>
    <r>
      <rPr>
        <i/>
        <vertAlign val="superscript"/>
        <sz val="11"/>
        <rFont val="Calibri"/>
        <family val="2"/>
        <scheme val="minor"/>
      </rPr>
      <t>1</t>
    </r>
  </si>
  <si>
    <t>Менеджер/координатор агентства з розвитку</t>
  </si>
  <si>
    <t>Експерт/консультант з ЕІП</t>
  </si>
  <si>
    <t>Місце проведення 
етапу</t>
  </si>
  <si>
    <r>
      <rPr>
        <vertAlign val="superscript"/>
        <sz val="10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Розрахунки витрат часу на звітування/моніторинг для приблизно 4 індустріальних парків</t>
    </r>
  </si>
  <si>
    <t>Як ми впроваджуємо принципи екоіндустріальних парків?</t>
  </si>
  <si>
    <t>Довідник з впровадження принципів ЕІП та використання відповідного інструментарію</t>
  </si>
  <si>
    <t>(ЮНІДО, 2017)</t>
  </si>
  <si>
    <t>Простий базовий 
аналіз</t>
  </si>
  <si>
    <t>від 0,5 до 1 людино-днів</t>
  </si>
  <si>
    <t>від 1 до 2 людино-днів</t>
  </si>
  <si>
    <t>Можливе проведення етапів на території екперта/агентства з розвитку. Візити до індустріальних парків необхідні для перевірки даних та контролю реалізації можливостей у сфері ЕІП</t>
  </si>
  <si>
    <t>Детальний 
аналіз</t>
  </si>
  <si>
    <t>від  2 до 4 людино-днів</t>
  </si>
  <si>
    <t>ІНСТРУМЕНТ ЮНІДО ДЛЯ МОНІТОРИНГУ МОЖЛИВОСТЕЙ В СФЕРІ ЕІП (V2)</t>
  </si>
  <si>
    <t>МОНІТОРИНГ МОЖЛИВОСТЕЙ В СФЕРІ ЕІП</t>
  </si>
  <si>
    <t>Дата останнього оновлення (ММ/РРРР):</t>
  </si>
  <si>
    <t>Назва індустріального парку:</t>
  </si>
  <si>
    <t>ОСНОВНА ІНФОРМАЦІЯ</t>
  </si>
  <si>
    <t>Можливість у сфері ЕІП
(короткий опис)</t>
  </si>
  <si>
    <t>Приклад №1: Розробити для індустріального парку проєкт з використанням сонячних фотоелектричних панелей</t>
  </si>
  <si>
    <t>Приклад №2: Усунути витоки в паровій системі</t>
  </si>
  <si>
    <t xml:space="preserve">Приклад №3: Модернізація централізованої системи очищення стічних вод </t>
  </si>
  <si>
    <t>Приклад №4 Створити комітет з питань управління відходами, навколишнього середовища та ефективності використання ресурсів</t>
  </si>
  <si>
    <t>Реалізація можливості у сфері ЕІП</t>
  </si>
  <si>
    <t>(Так / Заплановано / Ні)</t>
  </si>
  <si>
    <t>Так</t>
  </si>
  <si>
    <t>Заплановано</t>
  </si>
  <si>
    <t>Ні</t>
  </si>
  <si>
    <t>Оберіть, будь ласка</t>
  </si>
  <si>
    <t>Дата реалізації (якщо застосовно), ММ/РРРР</t>
  </si>
  <si>
    <t>08/2018</t>
  </si>
  <si>
    <t>у 2019</t>
  </si>
  <si>
    <t>у 2020</t>
  </si>
  <si>
    <t>н/з</t>
  </si>
  <si>
    <t>ПІБ особи, що звітує:</t>
  </si>
  <si>
    <t>Електронна адреса:</t>
  </si>
  <si>
    <t>Якщо можливість у сфері ЕІП не реалізується, то з яких причин?</t>
  </si>
  <si>
    <t xml:space="preserve">Компанії-учасники не зацікавлені брати участь у роботі даного комітету </t>
  </si>
  <si>
    <t>ЕКОНОМІЯ ЕЛЕКТРОЕНЕРГІЇ</t>
  </si>
  <si>
    <t>Економія електроенергії 
внаслідок реалізації можливості у сфері ЕІП</t>
  </si>
  <si>
    <t>Економія в МВт⋅год/рік</t>
  </si>
  <si>
    <r>
      <t xml:space="preserve">Як розраховується?
</t>
    </r>
    <r>
      <rPr>
        <sz val="10"/>
        <rFont val="Calibri"/>
        <family val="2"/>
        <scheme val="minor"/>
      </rPr>
      <t xml:space="preserve"> (</t>
    </r>
    <r>
      <rPr>
        <sz val="8"/>
        <rFont val="Calibri"/>
        <family val="2"/>
        <scheme val="minor"/>
      </rPr>
      <t>Якщо детальна інформація щодо розрахунку доступна, додайте коротку довідку)</t>
    </r>
  </si>
  <si>
    <t>120 МВт встановленої потужності. Коефіцієнт потужності = зазвичай 16% у регіоні (див. Перший проміжний звіт)</t>
  </si>
  <si>
    <r>
      <t>Інтенсивність викидів СО</t>
    </r>
    <r>
      <rPr>
        <vertAlign val="subscript"/>
        <sz val="11"/>
        <rFont val="Calibri"/>
      </rPr>
      <t xml:space="preserve">2 </t>
    </r>
    <r>
      <rPr>
        <sz val="11"/>
        <color theme="1"/>
        <rFont val="Calibri"/>
        <family val="2"/>
        <scheme val="minor"/>
      </rPr>
      <t>національної/локальної мережі 
(т СО</t>
    </r>
    <r>
      <rPr>
        <vertAlign val="subscript"/>
        <sz val="11"/>
        <rFont val="Calibri"/>
      </rPr>
      <t>2</t>
    </r>
    <r>
      <rPr>
        <sz val="11"/>
        <color theme="1"/>
        <rFont val="Calibri"/>
        <family val="2"/>
        <scheme val="minor"/>
      </rPr>
      <t>/МВт⋅год)</t>
    </r>
  </si>
  <si>
    <r>
      <t>Зниження рівня викидів СО</t>
    </r>
    <r>
      <rPr>
        <vertAlign val="subscript"/>
        <sz val="11"/>
        <rFont val="Calibri"/>
      </rPr>
      <t>2</t>
    </r>
    <r>
      <rPr>
        <sz val="11"/>
        <color theme="1"/>
        <rFont val="Calibri"/>
        <family val="2"/>
        <scheme val="minor"/>
      </rPr>
      <t xml:space="preserve"> внаслідок економії електроенергії</t>
    </r>
  </si>
  <si>
    <r>
      <t>Економія в т СО</t>
    </r>
    <r>
      <rPr>
        <vertAlign val="subscript"/>
        <sz val="11"/>
        <rFont val="Calibri"/>
      </rPr>
      <t>2</t>
    </r>
    <r>
      <rPr>
        <sz val="11"/>
        <color theme="1"/>
        <rFont val="Calibri"/>
        <family val="2"/>
        <scheme val="minor"/>
      </rPr>
      <t xml:space="preserve">/рік - </t>
    </r>
    <r>
      <rPr>
        <b/>
        <sz val="10"/>
        <rFont val="Calibri"/>
        <family val="2"/>
        <scheme val="minor"/>
      </rPr>
      <t>Формула</t>
    </r>
  </si>
  <si>
    <t>ЕКОНОМІЯ ВИКОПНОГО ПАЛИВА</t>
  </si>
  <si>
    <t>Тип палива</t>
  </si>
  <si>
    <t>Випадний список</t>
  </si>
  <si>
    <t>Вугілля</t>
  </si>
  <si>
    <r>
      <t>Значення (г СО</t>
    </r>
    <r>
      <rPr>
        <vertAlign val="subscript"/>
        <sz val="11"/>
        <rFont val="Calibri"/>
      </rPr>
      <t>2</t>
    </r>
    <r>
      <rPr>
        <sz val="11"/>
        <color theme="1"/>
        <rFont val="Calibri"/>
        <family val="2"/>
        <scheme val="minor"/>
      </rPr>
      <t>/МДж) - Формула</t>
    </r>
  </si>
  <si>
    <t>У разі необхідності, використовуйте коефіцієнт переведення (вища теплотворна здатність):</t>
  </si>
  <si>
    <t>1 тонна вугілля = 8,6 МВт⋅год = 31 ГДж,
1 тонна дизельного пального = 12,5 МВт⋅год = 45 ГДж
1 тонна гасу = 12,8 МВт⋅год = 46 ГДж
1 тонна мазуту = 11,8 МВт⋅год = 42,5 ГДж</t>
  </si>
  <si>
    <t>Економія викопного палива 
внаслідок реалізації можливості у сфері ЕІП</t>
  </si>
  <si>
    <t>Економія в ГДж/рік</t>
  </si>
  <si>
    <r>
      <t xml:space="preserve">Як розраховується?
</t>
    </r>
    <r>
      <rPr>
        <sz val="8"/>
        <rFont val="Calibri"/>
        <family val="2"/>
        <scheme val="minor"/>
      </rPr>
      <t xml:space="preserve"> (Якщо детальна інформація щодо розрахунку доступна, додайте коротку довідку)</t>
    </r>
  </si>
  <si>
    <t>Розраховано, див. спеціальний звіт №34</t>
  </si>
  <si>
    <r>
      <t>1 тонна ЗНГ = 12,8 МВт⋅год = 46 ГДж
1 тонна деревини (сухої) = 4,4 МВт⋅год = 16 ГДж
1 тонна природного газу = 15,3 МВт⋅год = 55,08 ГДж (1 нм</t>
    </r>
    <r>
      <rPr>
        <vertAlign val="superscript"/>
        <sz val="11"/>
        <rFont val="Calibri"/>
      </rPr>
      <t>3</t>
    </r>
    <r>
      <rPr>
        <sz val="11"/>
        <color theme="1"/>
        <rFont val="Calibri"/>
        <family val="2"/>
        <scheme val="minor"/>
      </rPr>
      <t xml:space="preserve"> = 0,043 ГДж)</t>
    </r>
  </si>
  <si>
    <t>ЕКОНОМІЯ ВОДИ</t>
  </si>
  <si>
    <t>Економія води внаслідок реалізації можливості у сфері ЕІП</t>
  </si>
  <si>
    <r>
      <t>Економія в м</t>
    </r>
    <r>
      <rPr>
        <vertAlign val="superscript"/>
        <sz val="11"/>
        <rFont val="Calibri"/>
      </rPr>
      <t>3</t>
    </r>
    <r>
      <rPr>
        <sz val="11"/>
        <color theme="1"/>
        <rFont val="Calibri"/>
        <family val="2"/>
        <scheme val="minor"/>
      </rPr>
      <t>/рік</t>
    </r>
  </si>
  <si>
    <t>Як розраховується?</t>
  </si>
  <si>
    <t>Не входить у таблицю із підсумковими результатами, оскільки це якісні дані</t>
  </si>
  <si>
    <t>ЯКІСТЬ ОЧИЩЕНИХ СТІЧНИХ ВОД</t>
  </si>
  <si>
    <t>Вища якість очищення стічних вод внаслідок реалізації можливості у сфері ЕІП</t>
  </si>
  <si>
    <t>Опис покращення якості очищених стічних вод</t>
  </si>
  <si>
    <t>Зниження загальної кількості розчинених твердих речовин з 1500 мг/л до 800 мг/л</t>
  </si>
  <si>
    <t>Надайте кількісну оцінку, якщо це можливо</t>
  </si>
  <si>
    <t>125 Мл/рік</t>
  </si>
  <si>
    <t>Розраховано в рамках попереднього ТЕО (квітень 2019)</t>
  </si>
  <si>
    <t>МАТЕРІАЛИ, ХІМІЧНІ РЕЧОВИНИ ТА ВІДХОДИ</t>
  </si>
  <si>
    <t>Економія матеріалів, зниження рівня хімічних відходів, переробка відходів 
внаслідок реалізації можливості у сфері ЕІП</t>
  </si>
  <si>
    <t>Тип матеріалу/хімічної речовини/відходів</t>
  </si>
  <si>
    <t>Економія в тоннах/рік</t>
  </si>
  <si>
    <t>ЕКОНОМІЯ ФІНАНСІВ</t>
  </si>
  <si>
    <t>Необхідні фінансові інвестиції 
внаслідок реалізації можливості у сфері ЕІП</t>
  </si>
  <si>
    <t>Інвестиції в євро</t>
  </si>
  <si>
    <t>Розраховано на основі вартості сонячної панелі (включно з установкою)</t>
  </si>
  <si>
    <t>Розраховано</t>
  </si>
  <si>
    <t>Щорічна економія коштів 
внаслідок реалізації можливості у сфері ЕІП</t>
  </si>
  <si>
    <t>Економія в євро/рік</t>
  </si>
  <si>
    <t>На основі вартості 0,14€/кВт⋅год</t>
  </si>
  <si>
    <t>Немає економії фінансів</t>
  </si>
  <si>
    <t>Простий період окупності 
внаслідок реалізації можливості у сфері ЕІП</t>
  </si>
  <si>
    <t>Період окупності в роках - Формула</t>
  </si>
  <si>
    <t>Соціальні покращення внаслідок реалізації можливості у сфері ЕІП</t>
  </si>
  <si>
    <t>Опис</t>
  </si>
  <si>
    <t>Покращення якості утилізованих стічних вод сприятиме покращенню добробуту місцевої громади</t>
  </si>
  <si>
    <t>2000 осіб</t>
  </si>
  <si>
    <t>Дані місцевого самоврядування</t>
  </si>
  <si>
    <t>КОМЕНТАРІ</t>
  </si>
  <si>
    <t>Ця можливість у сфері ЕІП допоможе керівній компанії парку та галузям дотримуватися внутрішніх правил щодо утилізації стічних вод</t>
  </si>
  <si>
    <t>Потенційні вигоди, ймовірно, високі, але їх важко оцінити. Для залучення компаній-учасників слід провести кращу оцінку</t>
  </si>
  <si>
    <t>РЕЗЮМЕ 
НАСЛІДКІВ</t>
  </si>
  <si>
    <t>Загальна кількість можливостей у сфері ЕІП</t>
  </si>
  <si>
    <t>- Реалізовано</t>
  </si>
  <si>
    <t>- Запланована реалізація</t>
  </si>
  <si>
    <t>- Не реалізовано (поки що)</t>
  </si>
  <si>
    <t>Економія електроенергії</t>
  </si>
  <si>
    <t>Економія викопного палива</t>
  </si>
  <si>
    <r>
      <t>Зниження рівня викидів СО</t>
    </r>
    <r>
      <rPr>
        <vertAlign val="subscript"/>
        <sz val="11"/>
        <rFont val="Calibri"/>
      </rPr>
      <t>2</t>
    </r>
    <r>
      <rPr>
        <sz val="11"/>
        <color theme="1"/>
        <rFont val="Calibri"/>
        <family val="2"/>
        <scheme val="minor"/>
      </rPr>
      <t xml:space="preserve"> внаслідок економії палива</t>
    </r>
  </si>
  <si>
    <t>Економія води</t>
  </si>
  <si>
    <t>Економія матеріалу/хімічних речовин та переробка відходів</t>
  </si>
  <si>
    <t>Економія фінансів (євро)</t>
  </si>
  <si>
    <t>Окупність інвестиції (середній термін окупності)</t>
  </si>
  <si>
    <t>Всього</t>
  </si>
  <si>
    <t>МВт⋅год/рік</t>
  </si>
  <si>
    <r>
      <t>т СО</t>
    </r>
    <r>
      <rPr>
        <vertAlign val="subscript"/>
        <sz val="11"/>
        <rFont val="Calibri"/>
      </rPr>
      <t>2</t>
    </r>
    <r>
      <rPr>
        <sz val="11"/>
        <color theme="1"/>
        <rFont val="Calibri"/>
        <family val="2"/>
        <scheme val="minor"/>
      </rPr>
      <t>/рік</t>
    </r>
  </si>
  <si>
    <t>ГДж/рік</t>
  </si>
  <si>
    <r>
      <t>м</t>
    </r>
    <r>
      <rPr>
        <vertAlign val="superscript"/>
        <sz val="11"/>
        <rFont val="Calibri"/>
      </rPr>
      <t>3</t>
    </r>
    <r>
      <rPr>
        <sz val="11"/>
        <color theme="1"/>
        <rFont val="Calibri"/>
        <family val="2"/>
        <scheme val="minor"/>
      </rPr>
      <t>/рік</t>
    </r>
  </si>
  <si>
    <t>т/рік</t>
  </si>
  <si>
    <t>€/рік</t>
  </si>
  <si>
    <r>
      <rPr>
        <b/>
        <sz val="9"/>
        <rFont val="Calibri"/>
        <family val="2"/>
        <charset val="204"/>
        <scheme val="minor"/>
      </rPr>
      <t>Зниження рівня викидів CO</t>
    </r>
    <r>
      <rPr>
        <vertAlign val="subscript"/>
        <sz val="9"/>
        <rFont val="Calibri"/>
        <family val="2"/>
        <charset val="204"/>
      </rPr>
      <t>2</t>
    </r>
    <r>
      <rPr>
        <sz val="9"/>
        <color theme="1"/>
        <rFont val="Calibri"/>
        <family val="2"/>
        <charset val="204"/>
        <scheme val="minor"/>
      </rPr>
      <t xml:space="preserve"> 
внаслідок економії палива</t>
    </r>
  </si>
  <si>
    <r>
      <rPr>
        <b/>
        <sz val="9"/>
        <rFont val="Calibri"/>
        <family val="2"/>
        <charset val="204"/>
        <scheme val="minor"/>
      </rPr>
      <t>Зниження рівня викидів СО</t>
    </r>
    <r>
      <rPr>
        <vertAlign val="subscript"/>
        <sz val="9"/>
        <rFont val="Calibri"/>
        <family val="2"/>
        <charset val="204"/>
      </rPr>
      <t>2</t>
    </r>
    <r>
      <rPr>
        <sz val="9"/>
        <color theme="1"/>
        <rFont val="Calibri"/>
        <family val="2"/>
        <charset val="204"/>
        <scheme val="minor"/>
      </rPr>
      <t xml:space="preserve"> внаслідок економії електроенергії</t>
    </r>
  </si>
  <si>
    <r>
      <t xml:space="preserve">Проєкти з екоіндустріальних парків (ЕІП) можуть бути успішними лише в тому випадку, якщо вони даватимуть конкретні результати та матимуть відповідні наслідки. Таким чином, важливо здійснювати стандартизований та систематизований контроль досягнутих результатів. Особливо це стосується організацій з розвитку, які зосереджуються на реалізації проєктів (наприклад, ЮНІДО).
Можливості у сфері ЕІП можуть охоплювати широкий спектр проєктних втручань спрямованих на покращення економічних, екологічних та соціальних показників індустріальних парків та компаній-учасників. 
Основним напрямком втручань у сфері ЕІП може бути пошук та впровадження індустріальних синергій, зокрема: 
</t>
    </r>
    <r>
      <rPr>
        <u/>
        <sz val="11"/>
        <rFont val="Calibri"/>
        <family val="2"/>
        <charset val="204"/>
        <scheme val="minor"/>
      </rPr>
      <t>• Синергія поставок та спільне місцезнаходження постачальників та клієнтів:</t>
    </r>
    <r>
      <rPr>
        <sz val="11"/>
        <rFont val="Calibri"/>
        <family val="2"/>
        <charset val="204"/>
        <scheme val="minor"/>
      </rPr>
      <t xml:space="preserve"> Спільне місцезнаходження та кластеризація компаній у ланцюзі поставок з метою використання ефекту масштабу та зменшення витрат на проведення операцій/ транспортних витрат та наслідків
</t>
    </r>
    <r>
      <rPr>
        <u/>
        <sz val="11"/>
        <rFont val="Calibri"/>
        <family val="2"/>
        <charset val="204"/>
        <scheme val="minor"/>
      </rPr>
      <t>• Синергія комунальних послуг та спільне користування інфраструктурою:</t>
    </r>
    <r>
      <rPr>
        <sz val="11"/>
        <rFont val="Calibri"/>
        <family val="2"/>
        <charset val="204"/>
        <scheme val="minor"/>
      </rPr>
      <t xml:space="preserve"> Спільне використання комунальної інфраструктури, що, головним чином, стосується водопостачання, енергопостачання та рекуперації енергії (наприклад, відновлення води, когенерація енергії та валоризація відпрацьованого тепла)
</t>
    </r>
    <r>
      <rPr>
        <u/>
        <sz val="11"/>
        <rFont val="Calibri"/>
        <family val="2"/>
        <charset val="204"/>
        <scheme val="minor"/>
      </rPr>
      <t>• Синергія побічних продуктів та обмін відходами:</t>
    </r>
    <r>
      <rPr>
        <sz val="11"/>
        <rFont val="Calibri"/>
        <family val="2"/>
        <charset val="204"/>
        <scheme val="minor"/>
      </rPr>
      <t xml:space="preserve"> Використання раніше утилізованого побічного продукту (твердого, рідкого або газового) одного об'єкта іншим об'єктом для отримання цінного побічного продукту 
</t>
    </r>
    <r>
      <rPr>
        <u/>
        <sz val="11"/>
        <rFont val="Calibri"/>
        <family val="2"/>
        <charset val="204"/>
        <scheme val="minor"/>
      </rPr>
      <t>• Синергія послуг:</t>
    </r>
    <r>
      <rPr>
        <sz val="11"/>
        <rFont val="Calibri"/>
        <family val="2"/>
        <charset val="204"/>
        <scheme val="minor"/>
      </rPr>
      <t xml:space="preserve"> Спільне користування послугами та спільні види діяльності компаній в промисловій зоні (наприклад, спільне навчання персоналу та спільне користування послугами підрядників)
</t>
    </r>
    <r>
      <rPr>
        <u/>
        <sz val="11"/>
        <rFont val="Calibri"/>
        <family val="2"/>
        <charset val="204"/>
        <scheme val="minor"/>
      </rPr>
      <t>• Синергія міст та промисловості:</t>
    </r>
    <r>
      <rPr>
        <sz val="11"/>
        <rFont val="Calibri"/>
        <family val="2"/>
        <charset val="204"/>
        <scheme val="minor"/>
      </rPr>
      <t xml:space="preserve"> Взаємозв'язки та співпраця між компаніями та містами/муніципалітетами щодо збору, переробки та повторного використання матеріалів, відходів, енергії та водних ресурсів.</t>
    </r>
  </si>
  <si>
    <r>
      <t>ІНСТРУМЕНТ</t>
    </r>
    <r>
      <rPr>
        <sz val="20"/>
        <color theme="0"/>
        <rFont val="Calibri"/>
        <family val="2"/>
        <scheme val="minor"/>
      </rPr>
      <t xml:space="preserve"> ДЛЯ МОНІТОРИНГУ МОЖЛИВОСТЕЙ В СФЕРІ ЕІП</t>
    </r>
  </si>
  <si>
    <r>
      <rPr>
        <sz val="10"/>
        <rFont val="Calibri"/>
        <family val="2"/>
        <charset val="204"/>
        <scheme val="minor"/>
      </rPr>
      <t xml:space="preserve">Робоча таблиця з моніторингу використовується для внесення даних щодо економії та наслідків, отриманих в результаті реалізації визначених можливостей у сфері ЕІП.
Будь ласка, використовуйте даний файл Еxcel лише для одного парку. Якщо у проєкті беруть участь декілька парків, створіть окремий файл для кожного з них.
</t>
    </r>
    <r>
      <rPr>
        <sz val="10"/>
        <color rgb="FFFF0000"/>
        <rFont val="Calibri"/>
        <family val="2"/>
        <charset val="204"/>
        <scheme val="minor"/>
      </rPr>
      <t xml:space="preserve">
</t>
    </r>
    <r>
      <rPr>
        <sz val="10"/>
        <rFont val="Calibri"/>
        <family val="2"/>
        <charset val="204"/>
        <scheme val="minor"/>
      </rPr>
      <t xml:space="preserve">Моніторинг охоплює основну інформацію про можливості у сфері ЕІП; економію електроенергії, палива, води, якості стічних вод, матеріалів, хімічних речовин, відходів; економію коштів; соціальні переваги. 
Ілюстративні приклади заповнення стовпчиків наведено у робочій таблиці.
</t>
    </r>
    <r>
      <rPr>
        <b/>
        <sz val="10"/>
        <rFont val="Calibri"/>
        <family val="2"/>
        <charset val="204"/>
        <scheme val="minor"/>
      </rPr>
      <t>Інтенсивність викидів СО</t>
    </r>
    <r>
      <rPr>
        <b/>
        <vertAlign val="subscript"/>
        <sz val="10"/>
        <rFont val="Calibri"/>
        <family val="2"/>
        <charset val="204"/>
        <scheme val="minor"/>
      </rPr>
      <t xml:space="preserve">2 </t>
    </r>
    <r>
      <rPr>
        <b/>
        <sz val="10"/>
        <rFont val="Calibri"/>
        <family val="2"/>
        <charset val="204"/>
        <scheme val="minor"/>
      </rPr>
      <t>палива:</t>
    </r>
    <r>
      <rPr>
        <sz val="10"/>
        <rFont val="Calibri"/>
        <family val="2"/>
        <charset val="204"/>
        <scheme val="minor"/>
      </rPr>
      <t xml:space="preserve">
• Більшість показників узагальнено на основі спеціального звіту Міжурядової групи експертів з питань змін клімату.
• Щодо біопалива, можливий варіант з біомасою, що призводить до вирубки лісів, та варіант з відновлюваною біомасою (наприклад, лісовідновлення). Якщо ви вважаєте, що ваш показник знаходиться між цими двома екстремумами, виберіть варіант «Інше» та надайте більш детальну інформацію в останньому стовпчику «Коментарі».
• Також, повідомляйте про опції, що дозволяють зменшити споживання відновлюваної біомаси (тобто без скорочення викидів CO</t>
    </r>
    <r>
      <rPr>
        <vertAlign val="subscript"/>
        <sz val="10"/>
        <rFont val="Calibri"/>
        <family val="2"/>
        <charset val="204"/>
        <scheme val="minor"/>
      </rPr>
      <t>2</t>
    </r>
    <r>
      <rPr>
        <sz val="10"/>
        <rFont val="Calibri"/>
        <family val="2"/>
        <charset val="204"/>
        <scheme val="minor"/>
      </rPr>
      <t>).
• Якщо опція дозволяє замінити викопне паливо відновлюваною біомасою, можна припустити, що витрати викопного палива знижуються, і обрати відповідне паливо зі списку. У разі необхідності, надайте детальну інформацію в останньому стовпчику.
• З метою спрощення, значення для вугілля є середнім значенням інтенсивності викидів CO</t>
    </r>
    <r>
      <rPr>
        <vertAlign val="subscript"/>
        <sz val="10"/>
        <rFont val="Calibri"/>
        <family val="2"/>
        <charset val="204"/>
        <scheme val="minor"/>
      </rPr>
      <t>2</t>
    </r>
    <r>
      <rPr>
        <sz val="10"/>
        <color theme="1"/>
        <rFont val="Calibri"/>
        <family val="2"/>
        <charset val="204"/>
        <scheme val="minor"/>
      </rPr>
      <t xml:space="preserve"> вугілля, що найчастіше використовується у промисловості (тобто антрацит, суббітумінозне та бітумінозне вугілля).</t>
    </r>
  </si>
  <si>
    <r>
      <rPr>
        <b/>
        <sz val="10"/>
        <color theme="0"/>
        <rFont val="Calibri"/>
        <family val="2"/>
        <charset val="204"/>
        <scheme val="minor"/>
      </rPr>
      <t xml:space="preserve">СОЦІАЛЬНІ ПЕРЕВАГИ
</t>
    </r>
    <r>
      <rPr>
        <sz val="10"/>
        <color theme="0"/>
        <rFont val="Calibri"/>
        <family val="2"/>
        <charset val="204"/>
        <scheme val="minor"/>
      </rPr>
      <t>(наприклад, охорона праці та техніка безпеки, механізм роботи зі скаргами, безпека, розбудова потенціалу, інформаційно-просвітницькі заходи)</t>
    </r>
  </si>
  <si>
    <t>• Залежно від рівня складності проєкту та результатів оцінок ЕІП, для національних експертів можуть стати у нагоді консультації координатора агентства з розвитку щодо використання інструменту. Такі консультації можуть також стосуватися моніторингових пріоритетів донора проєкту та агентства з розвитку.
• Найефективніше починати використовувати інструмент з моменту запуску проєкту. Таким чином, він слугуватиме операційним інструментом для управління поточним моніторингом проєктів та, згодом, реалізацією можливостей у сфері ЕІП. 
• Інструмент може бути корисним для створення резюме щодо результатів у сфері ЕІП, яке буде включено у звіти про хід реалізації проєкту та фінальні звіти для національних зацікавлених сторін та донора.</t>
  </si>
  <si>
    <t>Рання версія цього інструменту була застосована для моніторингу результатів оцінок індустріальної синергії, проведених в індустріальних парках Південної Африки та Колумбії.  Оцінки проводилися Південно-Африканським Національним центром чистого виробництва (ПА-НЦЧВ) та Національним центром чистого виробництва Колумбії (НЦЧВ-К) в рамках пілотного проєкту ЮНІДО з ЕІП (2017-2018). 
Рання версія інструменту була в основному зорієнтована на якісні характеристики, тому пізніше інструмент було розширена з метою надання кількісної оцінки наслідків реалізації можливостей у сфері ЕІП (дана версія є повною). Інструмент буде використовуватися для моніторингу та звітування щодо результатів впровадження Глобальної програми екоіндустріальних парків ЮНІДО у різних країнах, зокрема в Колумбії, Єгипті, Перу, Україні та В'єтнамі. Інструмент чітко та прозоро продемонстрував можливості для створення індустріальної синергії. Узагальнені результати, отримані під час використання даного інструменту, були представлені у звітах ЮНІДО та НЦЧВ-К про хід реалізації проєкту та у фінальних звітах для донору проєкту (наприклад, SECO) та національних зацікавлених сторін (наприклад, керуючої компанії парку).</t>
  </si>
  <si>
    <t>Instructions</t>
  </si>
  <si>
    <t>1. EIP opportunities monitoring</t>
  </si>
  <si>
    <t>2. Summary impacts</t>
  </si>
  <si>
    <t>Інструкції</t>
  </si>
  <si>
    <t>1. Моніторинг можливостей у сфері ЕІП</t>
  </si>
  <si>
    <t>2. Резюме щодо наслідків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</si>
</sst>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#,##0.000"/>
    <numFmt numFmtId="166" formatCode="mm/yyyy"/>
    <numFmt numFmtId="167" formatCode="mm\/\Y\Y\Y\Y"/>
  </numFmts>
  <fonts count="6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24"/>
      <color theme="0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4"/>
      <color rgb="FFD32D20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4"/>
      <color rgb="FF81BD38"/>
      <name val="Arial"/>
      <family val="2"/>
    </font>
    <font>
      <b/>
      <sz val="14"/>
      <color theme="1" tint="0.34998626667073579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4C1966"/>
      <name val="Calibri"/>
      <family val="2"/>
      <scheme val="minor"/>
    </font>
    <font>
      <b/>
      <sz val="12"/>
      <color rgb="FFD32D20"/>
      <name val="Calibri"/>
      <family val="2"/>
      <scheme val="minor"/>
    </font>
    <font>
      <b/>
      <sz val="12"/>
      <color rgb="FF4C1966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i/>
      <vertAlign val="superscript"/>
      <sz val="1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vertAlign val="subscript"/>
      <sz val="11"/>
      <name val="Calibri"/>
    </font>
    <font>
      <vertAlign val="superscript"/>
      <sz val="11"/>
      <name val="Calibri"/>
    </font>
    <font>
      <b/>
      <sz val="10"/>
      <color rgb="FFD32D20"/>
      <name val="Calibri"/>
      <family val="2"/>
      <charset val="204"/>
      <scheme val="minor"/>
    </font>
    <font>
      <b/>
      <sz val="9"/>
      <color rgb="FFD32D2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8"/>
      <color theme="0"/>
      <name val="Arial"/>
      <family val="2"/>
      <charset val="204"/>
    </font>
    <font>
      <b/>
      <sz val="9"/>
      <name val="Calibri"/>
      <family val="2"/>
      <charset val="204"/>
      <scheme val="minor"/>
    </font>
    <font>
      <vertAlign val="subscript"/>
      <sz val="9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D32D20"/>
      <name val="Calibri"/>
      <family val="2"/>
      <charset val="204"/>
      <scheme val="minor"/>
    </font>
    <font>
      <sz val="20"/>
      <color theme="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vertAlign val="subscript"/>
      <sz val="10"/>
      <name val="Calibri"/>
      <family val="2"/>
      <charset val="204"/>
      <scheme val="minor"/>
    </font>
    <font>
      <vertAlign val="subscript"/>
      <sz val="1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6DE"/>
        <bgColor indexed="64"/>
      </patternFill>
    </fill>
    <fill>
      <patternFill patternType="solid">
        <fgColor rgb="FF00539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9C51F"/>
        <bgColor indexed="64"/>
      </patternFill>
    </fill>
    <fill>
      <patternFill patternType="solid">
        <fgColor rgb="FFD32D20"/>
        <bgColor indexed="64"/>
      </patternFill>
    </fill>
    <fill>
      <patternFill patternType="solid">
        <fgColor rgb="FFE9E9E9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rgb="FFD32D20"/>
      </left>
      <right/>
      <top style="medium">
        <color rgb="FFD32D20"/>
      </top>
      <bottom/>
      <diagonal/>
    </border>
    <border>
      <left/>
      <right/>
      <top style="medium">
        <color rgb="FFD32D20"/>
      </top>
      <bottom/>
      <diagonal/>
    </border>
    <border>
      <left/>
      <right style="medium">
        <color rgb="FFD32D20"/>
      </right>
      <top style="medium">
        <color rgb="FFD32D20"/>
      </top>
      <bottom/>
      <diagonal/>
    </border>
    <border>
      <left style="medium">
        <color rgb="FFD32D20"/>
      </left>
      <right/>
      <top/>
      <bottom/>
      <diagonal/>
    </border>
    <border>
      <left/>
      <right style="medium">
        <color rgb="FFD32D20"/>
      </right>
      <top/>
      <bottom/>
      <diagonal/>
    </border>
    <border>
      <left style="medium">
        <color rgb="FFD32D20"/>
      </left>
      <right/>
      <top/>
      <bottom style="medium">
        <color rgb="FFD32D20"/>
      </bottom>
      <diagonal/>
    </border>
    <border>
      <left/>
      <right/>
      <top/>
      <bottom style="medium">
        <color rgb="FFD32D20"/>
      </bottom>
      <diagonal/>
    </border>
    <border>
      <left/>
      <right style="medium">
        <color rgb="FFD32D20"/>
      </right>
      <top/>
      <bottom style="medium">
        <color rgb="FFD32D20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1" tint="0.499984740745262"/>
      </right>
      <top style="medium">
        <color theme="0" tint="-0.499984740745262"/>
      </top>
      <bottom/>
      <diagonal/>
    </border>
    <border>
      <left style="medium">
        <color theme="1" tint="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1" tint="0.499984740745262"/>
      </bottom>
      <diagonal/>
    </border>
    <border>
      <left/>
      <right style="medium">
        <color theme="0" tint="-0.499984740745262"/>
      </right>
      <top/>
      <bottom style="medium">
        <color theme="1" tint="0.499984740745262"/>
      </bottom>
      <diagonal/>
    </border>
    <border>
      <left style="medium">
        <color theme="0" tint="-0.499984740745262"/>
      </left>
      <right/>
      <top style="medium">
        <color theme="1" tint="0.499984740745262"/>
      </top>
      <bottom/>
      <diagonal/>
    </border>
    <border>
      <left/>
      <right style="medium">
        <color theme="0" tint="-0.499984740745262"/>
      </right>
      <top style="medium">
        <color theme="1" tint="0.499984740745262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15" borderId="1" applyFill="0" applyAlignment="0">
      <alignment horizontal="right" vertical="center"/>
    </xf>
    <xf numFmtId="0" fontId="10" fillId="15" borderId="1" applyAlignment="0">
      <alignment horizontal="right"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336">
    <xf numFmtId="0" fontId="0" fillId="0" borderId="0" xfId="0"/>
    <xf numFmtId="0" fontId="5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1" fillId="7" borderId="10" xfId="0" applyFont="1" applyFill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6" fillId="10" borderId="3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 wrapText="1"/>
    </xf>
    <xf numFmtId="0" fontId="6" fillId="10" borderId="9" xfId="0" applyFont="1" applyFill="1" applyBorder="1" applyAlignment="1">
      <alignment horizontal="center" vertical="center" wrapText="1"/>
    </xf>
    <xf numFmtId="0" fontId="0" fillId="16" borderId="0" xfId="0" applyFill="1" applyAlignment="1">
      <alignment wrapText="1"/>
    </xf>
    <xf numFmtId="0" fontId="14" fillId="16" borderId="0" xfId="0" applyFont="1" applyFill="1" applyAlignment="1">
      <alignment vertical="center" wrapText="1"/>
    </xf>
    <xf numFmtId="3" fontId="10" fillId="7" borderId="11" xfId="0" applyNumberFormat="1" applyFont="1" applyFill="1" applyBorder="1" applyAlignment="1">
      <alignment horizontal="center" vertical="center" wrapText="1"/>
    </xf>
    <xf numFmtId="0" fontId="0" fillId="16" borderId="0" xfId="0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1" fillId="5" borderId="10" xfId="0" applyFont="1" applyFill="1" applyBorder="1" applyAlignment="1">
      <alignment horizontal="right" vertical="center" wrapText="1"/>
    </xf>
    <xf numFmtId="0" fontId="9" fillId="0" borderId="21" xfId="0" applyFont="1" applyBorder="1" applyAlignment="1">
      <alignment horizontal="center" vertical="center" wrapText="1"/>
    </xf>
    <xf numFmtId="0" fontId="19" fillId="17" borderId="10" xfId="0" applyFont="1" applyFill="1" applyBorder="1" applyAlignment="1">
      <alignment horizontal="center" vertical="center" wrapText="1"/>
    </xf>
    <xf numFmtId="0" fontId="19" fillId="17" borderId="11" xfId="0" applyFont="1" applyFill="1" applyBorder="1" applyAlignment="1">
      <alignment horizontal="center" vertical="center" wrapText="1"/>
    </xf>
    <xf numFmtId="0" fontId="19" fillId="17" borderId="13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0" fontId="0" fillId="16" borderId="0" xfId="0" applyFill="1" applyAlignment="1">
      <alignment horizontal="center" wrapText="1"/>
    </xf>
    <xf numFmtId="0" fontId="14" fillId="16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2" fontId="0" fillId="16" borderId="0" xfId="0" applyNumberFormat="1" applyFill="1" applyAlignment="1">
      <alignment wrapText="1"/>
    </xf>
    <xf numFmtId="2" fontId="7" fillId="0" borderId="0" xfId="0" applyNumberFormat="1" applyFont="1" applyAlignment="1">
      <alignment vertical="top" wrapText="1"/>
    </xf>
    <xf numFmtId="2" fontId="7" fillId="0" borderId="0" xfId="0" applyNumberFormat="1" applyFont="1" applyAlignment="1">
      <alignment vertical="top"/>
    </xf>
    <xf numFmtId="2" fontId="6" fillId="10" borderId="3" xfId="0" applyNumberFormat="1" applyFont="1" applyFill="1" applyBorder="1" applyAlignment="1">
      <alignment horizontal="center" vertical="center" wrapText="1"/>
    </xf>
    <xf numFmtId="2" fontId="6" fillId="10" borderId="9" xfId="0" applyNumberFormat="1" applyFont="1" applyFill="1" applyBorder="1" applyAlignment="1">
      <alignment horizontal="center" vertical="center" wrapText="1"/>
    </xf>
    <xf numFmtId="0" fontId="19" fillId="17" borderId="15" xfId="0" applyFont="1" applyFill="1" applyBorder="1" applyAlignment="1">
      <alignment horizontal="left" vertical="center" wrapText="1" indent="1"/>
    </xf>
    <xf numFmtId="49" fontId="19" fillId="17" borderId="16" xfId="0" applyNumberFormat="1" applyFont="1" applyFill="1" applyBorder="1" applyAlignment="1">
      <alignment horizontal="center" vertical="center" wrapText="1"/>
    </xf>
    <xf numFmtId="49" fontId="19" fillId="17" borderId="17" xfId="0" applyNumberFormat="1" applyFont="1" applyFill="1" applyBorder="1" applyAlignment="1">
      <alignment horizontal="left" vertical="center" wrapText="1" indent="1"/>
    </xf>
    <xf numFmtId="166" fontId="19" fillId="17" borderId="16" xfId="0" applyNumberFormat="1" applyFont="1" applyFill="1" applyBorder="1" applyAlignment="1">
      <alignment horizontal="center" vertical="center" wrapText="1"/>
    </xf>
    <xf numFmtId="4" fontId="19" fillId="17" borderId="13" xfId="0" applyNumberFormat="1" applyFont="1" applyFill="1" applyBorder="1" applyAlignment="1">
      <alignment horizontal="center" vertical="center"/>
    </xf>
    <xf numFmtId="4" fontId="19" fillId="17" borderId="15" xfId="0" applyNumberFormat="1" applyFont="1" applyFill="1" applyBorder="1" applyAlignment="1">
      <alignment horizontal="center" vertical="center"/>
    </xf>
    <xf numFmtId="4" fontId="19" fillId="17" borderId="16" xfId="0" applyNumberFormat="1" applyFont="1" applyFill="1" applyBorder="1" applyAlignment="1" applyProtection="1">
      <alignment horizontal="center" vertical="center"/>
      <protection hidden="1"/>
    </xf>
    <xf numFmtId="4" fontId="19" fillId="17" borderId="16" xfId="0" applyNumberFormat="1" applyFont="1" applyFill="1" applyBorder="1" applyAlignment="1">
      <alignment horizontal="center" vertical="center" wrapText="1"/>
    </xf>
    <xf numFmtId="4" fontId="19" fillId="17" borderId="13" xfId="0" applyNumberFormat="1" applyFont="1" applyFill="1" applyBorder="1" applyAlignment="1" applyProtection="1">
      <alignment horizontal="center" vertical="center" wrapText="1"/>
      <protection hidden="1"/>
    </xf>
    <xf numFmtId="4" fontId="19" fillId="17" borderId="3" xfId="0" applyNumberFormat="1" applyFont="1" applyFill="1" applyBorder="1" applyAlignment="1" applyProtection="1">
      <alignment horizontal="center" vertical="center"/>
      <protection hidden="1"/>
    </xf>
    <xf numFmtId="3" fontId="19" fillId="17" borderId="13" xfId="0" applyNumberFormat="1" applyFont="1" applyFill="1" applyBorder="1" applyAlignment="1">
      <alignment horizontal="center" vertical="center" wrapText="1"/>
    </xf>
    <xf numFmtId="49" fontId="19" fillId="17" borderId="3" xfId="0" applyNumberFormat="1" applyFont="1" applyFill="1" applyBorder="1" applyAlignment="1">
      <alignment horizontal="center" vertical="center" wrapText="1"/>
    </xf>
    <xf numFmtId="49" fontId="19" fillId="17" borderId="16" xfId="0" applyNumberFormat="1" applyFont="1" applyFill="1" applyBorder="1" applyAlignment="1">
      <alignment horizontal="left" vertical="center" wrapText="1" indent="1"/>
    </xf>
    <xf numFmtId="4" fontId="19" fillId="17" borderId="17" xfId="0" applyNumberFormat="1" applyFont="1" applyFill="1" applyBorder="1" applyAlignment="1">
      <alignment horizontal="left" vertical="center" wrapText="1" indent="1"/>
    </xf>
    <xf numFmtId="4" fontId="19" fillId="17" borderId="12" xfId="0" applyNumberFormat="1" applyFont="1" applyFill="1" applyBorder="1" applyAlignment="1">
      <alignment horizontal="left" vertical="center" wrapText="1" indent="1"/>
    </xf>
    <xf numFmtId="3" fontId="19" fillId="17" borderId="17" xfId="0" applyNumberFormat="1" applyFont="1" applyFill="1" applyBorder="1" applyAlignment="1">
      <alignment horizontal="center" vertical="center"/>
    </xf>
    <xf numFmtId="3" fontId="19" fillId="17" borderId="12" xfId="0" applyNumberFormat="1" applyFont="1" applyFill="1" applyBorder="1" applyAlignment="1">
      <alignment horizontal="center" vertical="center"/>
    </xf>
    <xf numFmtId="4" fontId="19" fillId="17" borderId="16" xfId="0" applyNumberFormat="1" applyFont="1" applyFill="1" applyBorder="1" applyAlignment="1" applyProtection="1">
      <alignment horizontal="center" vertical="center" wrapText="1"/>
      <protection hidden="1"/>
    </xf>
    <xf numFmtId="2" fontId="19" fillId="17" borderId="4" xfId="0" applyNumberFormat="1" applyFont="1" applyFill="1" applyBorder="1" applyAlignment="1">
      <alignment horizontal="center" vertical="center" wrapText="1"/>
    </xf>
    <xf numFmtId="49" fontId="19" fillId="17" borderId="3" xfId="0" applyNumberFormat="1" applyFont="1" applyFill="1" applyBorder="1" applyAlignment="1">
      <alignment horizontal="left" vertical="center" wrapText="1" indent="1"/>
    </xf>
    <xf numFmtId="49" fontId="19" fillId="17" borderId="5" xfId="0" applyNumberFormat="1" applyFont="1" applyFill="1" applyBorder="1" applyAlignment="1">
      <alignment horizontal="left" vertical="center" wrapText="1" indent="1"/>
    </xf>
    <xf numFmtId="0" fontId="19" fillId="17" borderId="22" xfId="0" applyFont="1" applyFill="1" applyBorder="1" applyAlignment="1">
      <alignment horizontal="left" vertical="center" wrapText="1" indent="1"/>
    </xf>
    <xf numFmtId="49" fontId="19" fillId="17" borderId="23" xfId="0" applyNumberFormat="1" applyFont="1" applyFill="1" applyBorder="1" applyAlignment="1">
      <alignment horizontal="center" vertical="center" wrapText="1"/>
    </xf>
    <xf numFmtId="49" fontId="19" fillId="17" borderId="24" xfId="0" applyNumberFormat="1" applyFont="1" applyFill="1" applyBorder="1" applyAlignment="1">
      <alignment horizontal="left" vertical="center" wrapText="1" indent="1"/>
    </xf>
    <xf numFmtId="166" fontId="19" fillId="17" borderId="23" xfId="0" applyNumberFormat="1" applyFont="1" applyFill="1" applyBorder="1" applyAlignment="1">
      <alignment horizontal="center" vertical="center" wrapText="1"/>
    </xf>
    <xf numFmtId="4" fontId="19" fillId="17" borderId="11" xfId="0" applyNumberFormat="1" applyFont="1" applyFill="1" applyBorder="1" applyAlignment="1">
      <alignment horizontal="center" vertical="center"/>
    </xf>
    <xf numFmtId="4" fontId="19" fillId="17" borderId="22" xfId="0" applyNumberFormat="1" applyFont="1" applyFill="1" applyBorder="1" applyAlignment="1">
      <alignment horizontal="center" vertical="center"/>
    </xf>
    <xf numFmtId="4" fontId="19" fillId="17" borderId="23" xfId="0" applyNumberFormat="1" applyFont="1" applyFill="1" applyBorder="1" applyAlignment="1" applyProtection="1">
      <alignment horizontal="center" vertical="center"/>
      <protection hidden="1"/>
    </xf>
    <xf numFmtId="4" fontId="19" fillId="17" borderId="23" xfId="0" applyNumberFormat="1" applyFont="1" applyFill="1" applyBorder="1" applyAlignment="1">
      <alignment horizontal="center" vertical="center" wrapText="1"/>
    </xf>
    <xf numFmtId="4" fontId="19" fillId="17" borderId="11" xfId="0" applyNumberFormat="1" applyFont="1" applyFill="1" applyBorder="1" applyAlignment="1" applyProtection="1">
      <alignment horizontal="center" vertical="center" wrapText="1"/>
      <protection hidden="1"/>
    </xf>
    <xf numFmtId="4" fontId="19" fillId="17" borderId="25" xfId="0" applyNumberFormat="1" applyFont="1" applyFill="1" applyBorder="1" applyAlignment="1" applyProtection="1">
      <alignment horizontal="center" vertical="center"/>
      <protection hidden="1"/>
    </xf>
    <xf numFmtId="3" fontId="19" fillId="17" borderId="11" xfId="0" applyNumberFormat="1" applyFont="1" applyFill="1" applyBorder="1" applyAlignment="1">
      <alignment horizontal="center" vertical="center" wrapText="1"/>
    </xf>
    <xf numFmtId="49" fontId="19" fillId="17" borderId="25" xfId="0" applyNumberFormat="1" applyFont="1" applyFill="1" applyBorder="1" applyAlignment="1">
      <alignment horizontal="center" vertical="center" wrapText="1"/>
    </xf>
    <xf numFmtId="49" fontId="19" fillId="17" borderId="23" xfId="0" applyNumberFormat="1" applyFont="1" applyFill="1" applyBorder="1" applyAlignment="1">
      <alignment horizontal="left" vertical="center" wrapText="1" indent="1"/>
    </xf>
    <xf numFmtId="4" fontId="19" fillId="17" borderId="24" xfId="0" applyNumberFormat="1" applyFont="1" applyFill="1" applyBorder="1" applyAlignment="1">
      <alignment horizontal="left" vertical="center" wrapText="1" indent="1"/>
    </xf>
    <xf numFmtId="4" fontId="19" fillId="17" borderId="10" xfId="0" applyNumberFormat="1" applyFont="1" applyFill="1" applyBorder="1" applyAlignment="1">
      <alignment horizontal="left" vertical="center" wrapText="1" indent="1"/>
    </xf>
    <xf numFmtId="3" fontId="19" fillId="17" borderId="24" xfId="0" applyNumberFormat="1" applyFont="1" applyFill="1" applyBorder="1" applyAlignment="1">
      <alignment horizontal="center" vertical="center"/>
    </xf>
    <xf numFmtId="3" fontId="19" fillId="17" borderId="10" xfId="0" applyNumberFormat="1" applyFont="1" applyFill="1" applyBorder="1" applyAlignment="1">
      <alignment horizontal="center" vertical="center"/>
    </xf>
    <xf numFmtId="2" fontId="19" fillId="17" borderId="14" xfId="0" applyNumberFormat="1" applyFont="1" applyFill="1" applyBorder="1" applyAlignment="1">
      <alignment horizontal="center" vertical="center" wrapText="1"/>
    </xf>
    <xf numFmtId="49" fontId="19" fillId="17" borderId="25" xfId="0" applyNumberFormat="1" applyFont="1" applyFill="1" applyBorder="1" applyAlignment="1">
      <alignment horizontal="left" vertical="center" wrapText="1" indent="1"/>
    </xf>
    <xf numFmtId="49" fontId="19" fillId="17" borderId="21" xfId="0" applyNumberFormat="1" applyFont="1" applyFill="1" applyBorder="1" applyAlignment="1">
      <alignment horizontal="left" vertical="center" wrapText="1" indent="1"/>
    </xf>
    <xf numFmtId="4" fontId="19" fillId="17" borderId="2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 wrapText="1"/>
    </xf>
    <xf numFmtId="0" fontId="20" fillId="16" borderId="0" xfId="0" applyFont="1" applyFill="1" applyAlignment="1">
      <alignment vertical="center"/>
    </xf>
    <xf numFmtId="0" fontId="22" fillId="4" borderId="0" xfId="0" applyFont="1" applyFill="1" applyAlignment="1">
      <alignment horizontal="left" vertical="center" wrapText="1"/>
    </xf>
    <xf numFmtId="0" fontId="0" fillId="4" borderId="0" xfId="0" applyFill="1" applyAlignment="1">
      <alignment wrapText="1"/>
    </xf>
    <xf numFmtId="0" fontId="0" fillId="0" borderId="29" xfId="0" applyBorder="1" applyAlignment="1">
      <alignment horizontal="left" vertical="top" wrapText="1"/>
    </xf>
    <xf numFmtId="0" fontId="2" fillId="0" borderId="0" xfId="1" applyBorder="1" applyAlignment="1">
      <alignment vertical="center" wrapText="1"/>
    </xf>
    <xf numFmtId="0" fontId="0" fillId="0" borderId="0" xfId="0" applyBorder="1" applyAlignment="1">
      <alignment wrapText="1"/>
    </xf>
    <xf numFmtId="0" fontId="0" fillId="0" borderId="30" xfId="0" applyBorder="1" applyAlignment="1">
      <alignment wrapText="1"/>
    </xf>
    <xf numFmtId="0" fontId="2" fillId="0" borderId="0" xfId="1" applyAlignment="1">
      <alignment vertical="center" wrapText="1"/>
    </xf>
    <xf numFmtId="0" fontId="24" fillId="0" borderId="0" xfId="0" applyFont="1" applyAlignment="1">
      <alignment vertical="center" wrapText="1"/>
    </xf>
    <xf numFmtId="0" fontId="24" fillId="0" borderId="29" xfId="0" applyFont="1" applyBorder="1" applyAlignment="1">
      <alignment vertical="center" wrapText="1"/>
    </xf>
    <xf numFmtId="0" fontId="24" fillId="0" borderId="0" xfId="0" applyFont="1" applyBorder="1" applyAlignment="1">
      <alignment vertical="center" wrapText="1"/>
    </xf>
    <xf numFmtId="0" fontId="24" fillId="0" borderId="30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30" xfId="0" applyBorder="1" applyAlignment="1">
      <alignment horizontal="left"/>
    </xf>
    <xf numFmtId="0" fontId="3" fillId="0" borderId="29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0" fillId="0" borderId="0" xfId="0" applyBorder="1" applyAlignment="1">
      <alignment vertical="top"/>
    </xf>
    <xf numFmtId="0" fontId="0" fillId="0" borderId="29" xfId="0" applyBorder="1" applyAlignment="1">
      <alignment horizontal="left"/>
    </xf>
    <xf numFmtId="0" fontId="16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vertical="top" wrapText="1"/>
    </xf>
    <xf numFmtId="0" fontId="16" fillId="0" borderId="29" xfId="0" applyFont="1" applyBorder="1" applyAlignment="1">
      <alignment vertical="center" wrapText="1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vertical="center" wrapText="1"/>
    </xf>
    <xf numFmtId="0" fontId="16" fillId="0" borderId="31" xfId="0" applyFont="1" applyBorder="1" applyAlignment="1">
      <alignment vertical="top" wrapText="1"/>
    </xf>
    <xf numFmtId="0" fontId="16" fillId="0" borderId="32" xfId="0" applyFont="1" applyBorder="1" applyAlignment="1">
      <alignment vertical="top" wrapText="1"/>
    </xf>
    <xf numFmtId="0" fontId="0" fillId="0" borderId="32" xfId="0" applyBorder="1" applyAlignment="1">
      <alignment horizontal="left"/>
    </xf>
    <xf numFmtId="0" fontId="16" fillId="0" borderId="32" xfId="0" applyFont="1" applyBorder="1" applyAlignment="1">
      <alignment vertical="top"/>
    </xf>
    <xf numFmtId="0" fontId="0" fillId="0" borderId="33" xfId="0" applyBorder="1" applyAlignment="1">
      <alignment horizontal="left"/>
    </xf>
    <xf numFmtId="0" fontId="3" fillId="0" borderId="0" xfId="0" applyFont="1" applyAlignment="1">
      <alignment horizontal="left" vertical="top" wrapText="1"/>
    </xf>
    <xf numFmtId="0" fontId="0" fillId="0" borderId="29" xfId="0" applyBorder="1"/>
    <xf numFmtId="0" fontId="30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2" fillId="0" borderId="30" xfId="0" applyFont="1" applyBorder="1" applyAlignment="1">
      <alignment vertical="center"/>
    </xf>
    <xf numFmtId="0" fontId="3" fillId="0" borderId="30" xfId="0" applyFont="1" applyBorder="1" applyAlignment="1">
      <alignment vertical="top" wrapText="1"/>
    </xf>
    <xf numFmtId="0" fontId="3" fillId="0" borderId="31" xfId="0" applyFont="1" applyBorder="1" applyAlignment="1">
      <alignment horizontal="left" vertical="top" wrapText="1"/>
    </xf>
    <xf numFmtId="0" fontId="0" fillId="0" borderId="32" xfId="0" applyBorder="1" applyAlignment="1">
      <alignment horizontal="left" vertical="center"/>
    </xf>
    <xf numFmtId="0" fontId="3" fillId="0" borderId="33" xfId="0" applyFont="1" applyBorder="1" applyAlignment="1">
      <alignment vertical="top" wrapText="1"/>
    </xf>
    <xf numFmtId="0" fontId="0" fillId="0" borderId="0" xfId="0" applyBorder="1" applyAlignment="1"/>
    <xf numFmtId="0" fontId="3" fillId="0" borderId="32" xfId="0" applyFont="1" applyBorder="1" applyAlignment="1">
      <alignment horizontal="left" vertical="top" wrapText="1"/>
    </xf>
    <xf numFmtId="0" fontId="16" fillId="0" borderId="31" xfId="0" applyFont="1" applyBorder="1" applyAlignment="1">
      <alignment horizontal="left"/>
    </xf>
    <xf numFmtId="0" fontId="3" fillId="0" borderId="0" xfId="0" applyFont="1" applyAlignment="1">
      <alignment vertical="top" wrapText="1"/>
    </xf>
    <xf numFmtId="0" fontId="0" fillId="0" borderId="0" xfId="0" applyAlignment="1">
      <alignment vertical="center"/>
    </xf>
    <xf numFmtId="0" fontId="3" fillId="0" borderId="29" xfId="0" applyFont="1" applyBorder="1" applyAlignment="1">
      <alignment horizontal="left" vertical="top" wrapText="1"/>
    </xf>
    <xf numFmtId="0" fontId="0" fillId="0" borderId="0" xfId="0" applyBorder="1"/>
    <xf numFmtId="0" fontId="3" fillId="0" borderId="29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center"/>
    </xf>
    <xf numFmtId="49" fontId="3" fillId="0" borderId="29" xfId="0" applyNumberFormat="1" applyFont="1" applyBorder="1" applyAlignment="1">
      <alignment horizontal="left" vertical="top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vertical="top"/>
    </xf>
    <xf numFmtId="0" fontId="3" fillId="0" borderId="29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15" fillId="16" borderId="0" xfId="0" applyFont="1" applyFill="1" applyAlignment="1"/>
    <xf numFmtId="0" fontId="39" fillId="0" borderId="12" xfId="0" quotePrefix="1" applyFont="1" applyBorder="1" applyAlignment="1">
      <alignment horizontal="right" vertical="center" wrapText="1"/>
    </xf>
    <xf numFmtId="3" fontId="39" fillId="0" borderId="13" xfId="0" applyNumberFormat="1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left" vertical="top" wrapText="1"/>
    </xf>
    <xf numFmtId="3" fontId="19" fillId="17" borderId="5" xfId="0" applyNumberFormat="1" applyFont="1" applyFill="1" applyBorder="1" applyAlignment="1">
      <alignment horizontal="center" vertical="center" wrapText="1"/>
    </xf>
    <xf numFmtId="3" fontId="19" fillId="17" borderId="4" xfId="0" applyNumberFormat="1" applyFont="1" applyFill="1" applyBorder="1" applyAlignment="1">
      <alignment horizontal="center" vertical="center" wrapText="1"/>
    </xf>
    <xf numFmtId="0" fontId="9" fillId="8" borderId="18" xfId="0" applyFont="1" applyFill="1" applyBorder="1" applyAlignment="1">
      <alignment horizontal="left" vertical="center" wrapText="1"/>
    </xf>
    <xf numFmtId="0" fontId="5" fillId="8" borderId="19" xfId="0" applyFont="1" applyFill="1" applyBorder="1" applyAlignment="1">
      <alignment horizontal="center" vertical="center" wrapText="1"/>
    </xf>
    <xf numFmtId="166" fontId="9" fillId="8" borderId="19" xfId="0" applyNumberFormat="1" applyFont="1" applyFill="1" applyBorder="1" applyAlignment="1">
      <alignment horizontal="center" vertical="center" wrapText="1"/>
    </xf>
    <xf numFmtId="0" fontId="9" fillId="8" borderId="19" xfId="0" applyFont="1" applyFill="1" applyBorder="1" applyAlignment="1">
      <alignment horizontal="left" vertical="center" wrapText="1"/>
    </xf>
    <xf numFmtId="3" fontId="9" fillId="8" borderId="18" xfId="0" applyNumberFormat="1" applyFont="1" applyFill="1" applyBorder="1" applyAlignment="1">
      <alignment horizontal="center" vertical="center" wrapText="1"/>
    </xf>
    <xf numFmtId="165" fontId="9" fillId="8" borderId="19" xfId="0" applyNumberFormat="1" applyFont="1" applyFill="1" applyBorder="1" applyAlignment="1">
      <alignment horizontal="center" vertical="center" wrapText="1"/>
    </xf>
    <xf numFmtId="164" fontId="9" fillId="10" borderId="20" xfId="0" applyNumberFormat="1" applyFont="1" applyFill="1" applyBorder="1" applyAlignment="1">
      <alignment horizontal="center" vertical="center" wrapText="1"/>
    </xf>
    <xf numFmtId="0" fontId="9" fillId="8" borderId="19" xfId="0" applyFont="1" applyFill="1" applyBorder="1" applyAlignment="1">
      <alignment horizontal="center" vertical="center" wrapText="1"/>
    </xf>
    <xf numFmtId="0" fontId="9" fillId="10" borderId="19" xfId="0" applyFont="1" applyFill="1" applyBorder="1" applyAlignment="1">
      <alignment horizontal="center" vertical="center" wrapText="1"/>
    </xf>
    <xf numFmtId="3" fontId="9" fillId="8" borderId="19" xfId="0" applyNumberFormat="1" applyFont="1" applyFill="1" applyBorder="1" applyAlignment="1">
      <alignment horizontal="center" vertical="center" wrapText="1"/>
    </xf>
    <xf numFmtId="164" fontId="7" fillId="10" borderId="19" xfId="0" applyNumberFormat="1" applyFont="1" applyFill="1" applyBorder="1" applyAlignment="1">
      <alignment horizontal="center" vertical="center" wrapText="1"/>
    </xf>
    <xf numFmtId="0" fontId="9" fillId="8" borderId="20" xfId="0" applyFont="1" applyFill="1" applyBorder="1" applyAlignment="1">
      <alignment horizontal="left" vertical="center" wrapText="1"/>
    </xf>
    <xf numFmtId="3" fontId="9" fillId="8" borderId="18" xfId="0" applyNumberFormat="1" applyFont="1" applyFill="1" applyBorder="1" applyAlignment="1">
      <alignment horizontal="left" vertical="center" wrapText="1"/>
    </xf>
    <xf numFmtId="2" fontId="7" fillId="10" borderId="19" xfId="0" applyNumberFormat="1" applyFont="1" applyFill="1" applyBorder="1" applyAlignment="1">
      <alignment horizontal="center" vertical="center" wrapText="1"/>
    </xf>
    <xf numFmtId="0" fontId="9" fillId="8" borderId="15" xfId="0" applyFont="1" applyFill="1" applyBorder="1" applyAlignment="1">
      <alignment horizontal="left" vertical="center" wrapText="1"/>
    </xf>
    <xf numFmtId="0" fontId="5" fillId="8" borderId="16" xfId="0" applyFont="1" applyFill="1" applyBorder="1" applyAlignment="1">
      <alignment horizontal="center" vertical="center" wrapText="1"/>
    </xf>
    <xf numFmtId="166" fontId="9" fillId="8" borderId="16" xfId="0" applyNumberFormat="1" applyFont="1" applyFill="1" applyBorder="1" applyAlignment="1">
      <alignment horizontal="center" vertical="center" wrapText="1"/>
    </xf>
    <xf numFmtId="0" fontId="9" fillId="8" borderId="16" xfId="0" applyFont="1" applyFill="1" applyBorder="1" applyAlignment="1">
      <alignment horizontal="left" vertical="center" wrapText="1"/>
    </xf>
    <xf numFmtId="3" fontId="9" fillId="8" borderId="15" xfId="0" applyNumberFormat="1" applyFont="1" applyFill="1" applyBorder="1" applyAlignment="1">
      <alignment horizontal="center" vertical="center" wrapText="1"/>
    </xf>
    <xf numFmtId="165" fontId="9" fillId="8" borderId="16" xfId="0" applyNumberFormat="1" applyFont="1" applyFill="1" applyBorder="1" applyAlignment="1">
      <alignment horizontal="center" vertical="center" wrapText="1"/>
    </xf>
    <xf numFmtId="164" fontId="9" fillId="10" borderId="17" xfId="0" applyNumberFormat="1" applyFont="1" applyFill="1" applyBorder="1" applyAlignment="1">
      <alignment horizontal="center" vertical="center" wrapText="1"/>
    </xf>
    <xf numFmtId="0" fontId="9" fillId="8" borderId="16" xfId="0" applyFont="1" applyFill="1" applyBorder="1" applyAlignment="1">
      <alignment horizontal="center" vertical="center" wrapText="1"/>
    </xf>
    <xf numFmtId="0" fontId="9" fillId="10" borderId="16" xfId="0" applyFont="1" applyFill="1" applyBorder="1" applyAlignment="1">
      <alignment horizontal="center" vertical="center" wrapText="1"/>
    </xf>
    <xf numFmtId="3" fontId="9" fillId="8" borderId="16" xfId="0" applyNumberFormat="1" applyFont="1" applyFill="1" applyBorder="1" applyAlignment="1">
      <alignment horizontal="center" vertical="center" wrapText="1"/>
    </xf>
    <xf numFmtId="164" fontId="7" fillId="10" borderId="16" xfId="0" applyNumberFormat="1" applyFont="1" applyFill="1" applyBorder="1" applyAlignment="1">
      <alignment horizontal="center" vertical="center" wrapText="1"/>
    </xf>
    <xf numFmtId="0" fontId="9" fillId="8" borderId="17" xfId="0" applyFont="1" applyFill="1" applyBorder="1" applyAlignment="1">
      <alignment horizontal="left" vertical="center" wrapText="1"/>
    </xf>
    <xf numFmtId="3" fontId="9" fillId="8" borderId="15" xfId="0" applyNumberFormat="1" applyFont="1" applyFill="1" applyBorder="1" applyAlignment="1">
      <alignment horizontal="left" vertical="center" wrapText="1"/>
    </xf>
    <xf numFmtId="2" fontId="7" fillId="10" borderId="16" xfId="0" applyNumberFormat="1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left" vertical="center" wrapText="1"/>
    </xf>
    <xf numFmtId="166" fontId="7" fillId="8" borderId="16" xfId="0" applyNumberFormat="1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left" vertical="center" wrapText="1"/>
    </xf>
    <xf numFmtId="3" fontId="7" fillId="8" borderId="15" xfId="0" applyNumberFormat="1" applyFont="1" applyFill="1" applyBorder="1" applyAlignment="1">
      <alignment horizontal="center" vertical="center" wrapText="1"/>
    </xf>
    <xf numFmtId="165" fontId="7" fillId="8" borderId="16" xfId="0" applyNumberFormat="1" applyFont="1" applyFill="1" applyBorder="1" applyAlignment="1">
      <alignment horizontal="center" vertical="center" wrapText="1"/>
    </xf>
    <xf numFmtId="3" fontId="7" fillId="8" borderId="16" xfId="0" applyNumberFormat="1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left" vertical="center" wrapText="1"/>
    </xf>
    <xf numFmtId="3" fontId="7" fillId="8" borderId="15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3" fontId="5" fillId="8" borderId="16" xfId="0" applyNumberFormat="1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 wrapText="1"/>
    </xf>
    <xf numFmtId="4" fontId="19" fillId="17" borderId="23" xfId="0" applyNumberFormat="1" applyFont="1" applyFill="1" applyBorder="1" applyAlignment="1">
      <alignment horizontal="left" vertical="center" wrapText="1" indent="1"/>
    </xf>
    <xf numFmtId="4" fontId="9" fillId="8" borderId="19" xfId="0" applyNumberFormat="1" applyFont="1" applyFill="1" applyBorder="1" applyAlignment="1">
      <alignment horizontal="center" vertical="center" wrapText="1"/>
    </xf>
    <xf numFmtId="4" fontId="9" fillId="8" borderId="16" xfId="0" applyNumberFormat="1" applyFont="1" applyFill="1" applyBorder="1" applyAlignment="1">
      <alignment horizontal="center" vertical="center" wrapText="1"/>
    </xf>
    <xf numFmtId="4" fontId="7" fillId="8" borderId="16" xfId="0" applyNumberFormat="1" applyFont="1" applyFill="1" applyBorder="1" applyAlignment="1">
      <alignment horizontal="center" vertical="center" wrapText="1"/>
    </xf>
    <xf numFmtId="0" fontId="41" fillId="0" borderId="14" xfId="0" applyFont="1" applyBorder="1" applyAlignment="1">
      <alignment vertical="top" wrapText="1"/>
    </xf>
    <xf numFmtId="0" fontId="41" fillId="0" borderId="21" xfId="0" applyFont="1" applyBorder="1" applyAlignment="1">
      <alignment vertical="top" wrapText="1"/>
    </xf>
    <xf numFmtId="0" fontId="44" fillId="7" borderId="14" xfId="0" applyFont="1" applyFill="1" applyBorder="1" applyAlignment="1">
      <alignment horizontal="center" vertical="center" wrapText="1"/>
    </xf>
    <xf numFmtId="4" fontId="10" fillId="7" borderId="11" xfId="0" applyNumberFormat="1" applyFont="1" applyFill="1" applyBorder="1" applyAlignment="1">
      <alignment horizontal="center" vertical="center" wrapText="1"/>
    </xf>
    <xf numFmtId="4" fontId="39" fillId="0" borderId="13" xfId="0" applyNumberFormat="1" applyFont="1" applyBorder="1" applyAlignment="1">
      <alignment horizontal="center" vertical="center" wrapText="1"/>
    </xf>
    <xf numFmtId="0" fontId="51" fillId="16" borderId="0" xfId="0" applyFont="1" applyFill="1" applyAlignment="1">
      <alignment horizontal="left" vertical="center" wrapText="1"/>
    </xf>
    <xf numFmtId="0" fontId="52" fillId="10" borderId="3" xfId="0" applyFont="1" applyFill="1" applyBorder="1" applyAlignment="1">
      <alignment horizontal="center" vertical="center" wrapText="1"/>
    </xf>
    <xf numFmtId="0" fontId="52" fillId="10" borderId="1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vertical="center"/>
    </xf>
    <xf numFmtId="0" fontId="21" fillId="16" borderId="0" xfId="0" applyFont="1" applyFill="1" applyAlignment="1">
      <alignment vertical="top"/>
    </xf>
    <xf numFmtId="0" fontId="4" fillId="0" borderId="0" xfId="0" applyFont="1" applyAlignment="1">
      <alignment horizontal="right" vertical="center" wrapText="1"/>
    </xf>
    <xf numFmtId="0" fontId="66" fillId="16" borderId="0" xfId="0" applyFont="1" applyFill="1" applyAlignment="1"/>
    <xf numFmtId="0" fontId="23" fillId="16" borderId="26" xfId="0" applyFont="1" applyFill="1" applyBorder="1" applyAlignment="1">
      <alignment horizontal="left" vertical="center" wrapText="1"/>
    </xf>
    <xf numFmtId="0" fontId="23" fillId="16" borderId="27" xfId="0" applyFont="1" applyFill="1" applyBorder="1" applyAlignment="1">
      <alignment horizontal="left" vertical="center" wrapText="1"/>
    </xf>
    <xf numFmtId="0" fontId="23" fillId="16" borderId="28" xfId="0" applyFont="1" applyFill="1" applyBorder="1" applyAlignment="1">
      <alignment horizontal="left" vertical="center" wrapText="1"/>
    </xf>
    <xf numFmtId="0" fontId="3" fillId="0" borderId="31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vertical="top" wrapText="1"/>
    </xf>
    <xf numFmtId="0" fontId="48" fillId="0" borderId="29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47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31" fillId="0" borderId="30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0" fillId="0" borderId="30" xfId="0" applyBorder="1" applyAlignment="1">
      <alignment horizontal="center"/>
    </xf>
    <xf numFmtId="0" fontId="3" fillId="0" borderId="0" xfId="0" applyFont="1" applyBorder="1" applyAlignment="1">
      <alignment horizontal="center" vertical="top" wrapText="1"/>
    </xf>
    <xf numFmtId="0" fontId="3" fillId="0" borderId="32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32" xfId="0" applyFont="1" applyBorder="1" applyAlignment="1">
      <alignment horizontal="left" vertical="top" wrapText="1"/>
    </xf>
    <xf numFmtId="0" fontId="3" fillId="7" borderId="53" xfId="0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 wrapText="1"/>
    </xf>
    <xf numFmtId="0" fontId="3" fillId="7" borderId="40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horizontal="center" vertical="center" wrapText="1"/>
    </xf>
    <xf numFmtId="0" fontId="3" fillId="7" borderId="46" xfId="0" applyFont="1" applyFill="1" applyBorder="1" applyAlignment="1">
      <alignment horizontal="center" vertical="center" wrapText="1"/>
    </xf>
    <xf numFmtId="0" fontId="3" fillId="7" borderId="47" xfId="0" applyFont="1" applyFill="1" applyBorder="1" applyAlignment="1">
      <alignment horizontal="center" vertical="center" wrapText="1"/>
    </xf>
    <xf numFmtId="0" fontId="9" fillId="7" borderId="38" xfId="0" applyFont="1" applyFill="1" applyBorder="1" applyAlignment="1">
      <alignment horizontal="center" vertical="center" wrapText="1"/>
    </xf>
    <xf numFmtId="0" fontId="9" fillId="7" borderId="54" xfId="0" applyFont="1" applyFill="1" applyBorder="1" applyAlignment="1">
      <alignment horizontal="center" vertical="center" wrapText="1"/>
    </xf>
    <xf numFmtId="0" fontId="9" fillId="7" borderId="0" xfId="0" applyFont="1" applyFill="1" applyBorder="1" applyAlignment="1">
      <alignment horizontal="center" vertical="center" wrapText="1"/>
    </xf>
    <xf numFmtId="0" fontId="9" fillId="7" borderId="41" xfId="0" applyFont="1" applyFill="1" applyBorder="1" applyAlignment="1">
      <alignment horizontal="center" vertical="center" wrapText="1"/>
    </xf>
    <xf numFmtId="0" fontId="9" fillId="7" borderId="47" xfId="0" applyFont="1" applyFill="1" applyBorder="1" applyAlignment="1">
      <alignment horizontal="center" vertical="center" wrapText="1"/>
    </xf>
    <xf numFmtId="0" fontId="9" fillId="7" borderId="48" xfId="0" applyFont="1" applyFill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59" fillId="7" borderId="34" xfId="0" applyFont="1" applyFill="1" applyBorder="1" applyAlignment="1">
      <alignment horizontal="left" vertical="center" wrapText="1"/>
    </xf>
    <xf numFmtId="0" fontId="16" fillId="7" borderId="35" xfId="0" applyFont="1" applyFill="1" applyBorder="1" applyAlignment="1">
      <alignment horizontal="left" vertical="center" wrapText="1"/>
    </xf>
    <xf numFmtId="0" fontId="16" fillId="7" borderId="36" xfId="0" applyFont="1" applyFill="1" applyBorder="1" applyAlignment="1">
      <alignment horizontal="left" vertical="center" wrapText="1"/>
    </xf>
    <xf numFmtId="0" fontId="16" fillId="7" borderId="40" xfId="0" applyFont="1" applyFill="1" applyBorder="1" applyAlignment="1">
      <alignment horizontal="left" vertical="center" wrapText="1"/>
    </xf>
    <xf numFmtId="0" fontId="16" fillId="7" borderId="0" xfId="0" applyFont="1" applyFill="1" applyBorder="1" applyAlignment="1">
      <alignment horizontal="left" vertical="center" wrapText="1"/>
    </xf>
    <xf numFmtId="0" fontId="16" fillId="7" borderId="41" xfId="0" applyFont="1" applyFill="1" applyBorder="1" applyAlignment="1">
      <alignment horizontal="left" vertical="center" wrapText="1"/>
    </xf>
    <xf numFmtId="0" fontId="16" fillId="7" borderId="46" xfId="0" applyFont="1" applyFill="1" applyBorder="1" applyAlignment="1">
      <alignment horizontal="left" vertical="center" wrapText="1"/>
    </xf>
    <xf numFmtId="0" fontId="16" fillId="7" borderId="47" xfId="0" applyFont="1" applyFill="1" applyBorder="1" applyAlignment="1">
      <alignment horizontal="left" vertical="center" wrapText="1"/>
    </xf>
    <xf numFmtId="0" fontId="16" fillId="7" borderId="48" xfId="0" applyFont="1" applyFill="1" applyBorder="1" applyAlignment="1">
      <alignment horizontal="left" vertical="center" wrapText="1"/>
    </xf>
    <xf numFmtId="0" fontId="27" fillId="16" borderId="26" xfId="0" applyFont="1" applyFill="1" applyBorder="1" applyAlignment="1">
      <alignment horizontal="center" vertical="center" wrapText="1"/>
    </xf>
    <xf numFmtId="0" fontId="27" fillId="16" borderId="27" xfId="0" applyFont="1" applyFill="1" applyBorder="1" applyAlignment="1">
      <alignment horizontal="center" vertical="center" wrapText="1"/>
    </xf>
    <xf numFmtId="0" fontId="27" fillId="16" borderId="28" xfId="0" applyFont="1" applyFill="1" applyBorder="1" applyAlignment="1">
      <alignment horizontal="center" vertical="center" wrapText="1"/>
    </xf>
    <xf numFmtId="0" fontId="3" fillId="7" borderId="34" xfId="0" applyFont="1" applyFill="1" applyBorder="1" applyAlignment="1">
      <alignment horizontal="left" vertical="center" wrapText="1"/>
    </xf>
    <xf numFmtId="0" fontId="3" fillId="7" borderId="35" xfId="0" applyFont="1" applyFill="1" applyBorder="1" applyAlignment="1">
      <alignment horizontal="left" vertical="center" wrapText="1"/>
    </xf>
    <xf numFmtId="0" fontId="3" fillId="7" borderId="36" xfId="0" applyFont="1" applyFill="1" applyBorder="1" applyAlignment="1">
      <alignment horizontal="left" vertical="center" wrapText="1"/>
    </xf>
    <xf numFmtId="0" fontId="3" fillId="7" borderId="40" xfId="0" applyFont="1" applyFill="1" applyBorder="1" applyAlignment="1">
      <alignment horizontal="left" vertical="center" wrapText="1"/>
    </xf>
    <xf numFmtId="0" fontId="3" fillId="7" borderId="0" xfId="0" applyFont="1" applyFill="1" applyBorder="1" applyAlignment="1">
      <alignment horizontal="left" vertical="center" wrapText="1"/>
    </xf>
    <xf numFmtId="0" fontId="3" fillId="7" borderId="41" xfId="0" applyFont="1" applyFill="1" applyBorder="1" applyAlignment="1">
      <alignment horizontal="left" vertical="center" wrapText="1"/>
    </xf>
    <xf numFmtId="0" fontId="3" fillId="7" borderId="46" xfId="0" applyFont="1" applyFill="1" applyBorder="1" applyAlignment="1">
      <alignment horizontal="left" vertical="center" wrapText="1"/>
    </xf>
    <xf numFmtId="0" fontId="3" fillId="7" borderId="47" xfId="0" applyFont="1" applyFill="1" applyBorder="1" applyAlignment="1">
      <alignment horizontal="left" vertical="center" wrapText="1"/>
    </xf>
    <xf numFmtId="0" fontId="3" fillId="7" borderId="48" xfId="0" applyFont="1" applyFill="1" applyBorder="1" applyAlignment="1">
      <alignment horizontal="left" vertical="center" wrapText="1"/>
    </xf>
    <xf numFmtId="0" fontId="5" fillId="0" borderId="35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8" fillId="5" borderId="34" xfId="0" applyFont="1" applyFill="1" applyBorder="1" applyAlignment="1">
      <alignment horizontal="center" vertical="center" wrapText="1"/>
    </xf>
    <xf numFmtId="0" fontId="28" fillId="5" borderId="35" xfId="0" applyFont="1" applyFill="1" applyBorder="1" applyAlignment="1">
      <alignment horizontal="center" vertical="center" wrapText="1"/>
    </xf>
    <xf numFmtId="0" fontId="28" fillId="5" borderId="49" xfId="0" applyFont="1" applyFill="1" applyBorder="1" applyAlignment="1">
      <alignment horizontal="center" vertical="center" wrapText="1"/>
    </xf>
    <xf numFmtId="0" fontId="28" fillId="5" borderId="51" xfId="0" applyFont="1" applyFill="1" applyBorder="1" applyAlignment="1">
      <alignment horizontal="center" vertical="center" wrapText="1"/>
    </xf>
    <xf numFmtId="0" fontId="28" fillId="5" borderId="43" xfId="0" applyFont="1" applyFill="1" applyBorder="1" applyAlignment="1">
      <alignment horizontal="center" vertical="center" wrapText="1"/>
    </xf>
    <xf numFmtId="0" fontId="28" fillId="5" borderId="44" xfId="0" applyFont="1" applyFill="1" applyBorder="1" applyAlignment="1">
      <alignment horizontal="center" vertical="center" wrapText="1"/>
    </xf>
    <xf numFmtId="0" fontId="10" fillId="5" borderId="50" xfId="0" applyFont="1" applyFill="1" applyBorder="1" applyAlignment="1">
      <alignment horizontal="center" vertical="center" wrapText="1"/>
    </xf>
    <xf numFmtId="0" fontId="10" fillId="5" borderId="35" xfId="0" applyFont="1" applyFill="1" applyBorder="1" applyAlignment="1">
      <alignment horizontal="center" vertical="center" wrapText="1"/>
    </xf>
    <xf numFmtId="0" fontId="10" fillId="5" borderId="49" xfId="0" applyFont="1" applyFill="1" applyBorder="1" applyAlignment="1">
      <alignment horizontal="center" vertical="center" wrapText="1"/>
    </xf>
    <xf numFmtId="0" fontId="10" fillId="5" borderId="42" xfId="0" applyFont="1" applyFill="1" applyBorder="1" applyAlignment="1">
      <alignment horizontal="center" vertical="center" wrapText="1"/>
    </xf>
    <xf numFmtId="0" fontId="10" fillId="5" borderId="43" xfId="0" applyFont="1" applyFill="1" applyBorder="1" applyAlignment="1">
      <alignment horizontal="center" vertical="center" wrapText="1"/>
    </xf>
    <xf numFmtId="0" fontId="10" fillId="5" borderId="44" xfId="0" applyFont="1" applyFill="1" applyBorder="1" applyAlignment="1">
      <alignment horizontal="center" vertical="center" wrapText="1"/>
    </xf>
    <xf numFmtId="0" fontId="10" fillId="5" borderId="36" xfId="0" applyFont="1" applyFill="1" applyBorder="1" applyAlignment="1">
      <alignment horizontal="center" vertical="center" wrapText="1"/>
    </xf>
    <xf numFmtId="0" fontId="10" fillId="5" borderId="52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30" xfId="0" applyFont="1" applyFill="1" applyBorder="1" applyAlignment="1">
      <alignment horizontal="left" vertical="top" wrapText="1"/>
    </xf>
    <xf numFmtId="0" fontId="54" fillId="0" borderId="31" xfId="0" applyFont="1" applyBorder="1" applyAlignment="1">
      <alignment horizontal="left" vertical="top" wrapText="1"/>
    </xf>
    <xf numFmtId="0" fontId="3" fillId="0" borderId="33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center" wrapText="1"/>
    </xf>
    <xf numFmtId="0" fontId="37" fillId="10" borderId="1" xfId="0" applyFont="1" applyFill="1" applyBorder="1" applyAlignment="1">
      <alignment horizontal="center" vertical="center" wrapText="1"/>
    </xf>
    <xf numFmtId="0" fontId="37" fillId="10" borderId="2" xfId="0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36" fillId="9" borderId="3" xfId="0" applyFont="1" applyFill="1" applyBorder="1" applyAlignment="1">
      <alignment horizontal="left" vertical="center" wrapText="1" indent="1"/>
    </xf>
    <xf numFmtId="0" fontId="36" fillId="9" borderId="4" xfId="0" applyFont="1" applyFill="1" applyBorder="1" applyAlignment="1">
      <alignment horizontal="left" vertical="center" wrapText="1" indent="1"/>
    </xf>
    <xf numFmtId="0" fontId="36" fillId="9" borderId="5" xfId="0" applyFont="1" applyFill="1" applyBorder="1" applyAlignment="1">
      <alignment horizontal="left" vertical="center" wrapText="1" indent="1"/>
    </xf>
    <xf numFmtId="0" fontId="36" fillId="6" borderId="6" xfId="0" applyFont="1" applyFill="1" applyBorder="1" applyAlignment="1">
      <alignment horizontal="center" vertical="center" wrapText="1"/>
    </xf>
    <xf numFmtId="0" fontId="36" fillId="6" borderId="7" xfId="0" applyFont="1" applyFill="1" applyBorder="1" applyAlignment="1">
      <alignment horizontal="center" vertical="center" wrapText="1"/>
    </xf>
    <xf numFmtId="0" fontId="36" fillId="11" borderId="3" xfId="0" applyFont="1" applyFill="1" applyBorder="1" applyAlignment="1">
      <alignment horizontal="center" vertical="center" wrapText="1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63" fillId="14" borderId="3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center" wrapText="1"/>
    </xf>
    <xf numFmtId="0" fontId="64" fillId="2" borderId="3" xfId="0" applyFont="1" applyFill="1" applyBorder="1" applyAlignment="1">
      <alignment horizontal="center" vertical="center" wrapText="1"/>
    </xf>
    <xf numFmtId="0" fontId="36" fillId="2" borderId="4" xfId="0" applyFont="1" applyFill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0" fontId="36" fillId="12" borderId="3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  <xf numFmtId="167" fontId="17" fillId="8" borderId="3" xfId="0" applyNumberFormat="1" applyFont="1" applyFill="1" applyBorder="1" applyAlignment="1">
      <alignment horizontal="center" vertical="center" wrapText="1"/>
    </xf>
    <xf numFmtId="167" fontId="17" fillId="8" borderId="5" xfId="0" applyNumberFormat="1" applyFont="1" applyFill="1" applyBorder="1" applyAlignment="1">
      <alignment horizontal="center" vertical="center" wrapText="1"/>
    </xf>
    <xf numFmtId="0" fontId="17" fillId="8" borderId="3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0" fontId="6" fillId="10" borderId="8" xfId="0" applyFont="1" applyFill="1" applyBorder="1" applyAlignment="1">
      <alignment horizontal="center" vertical="center" wrapText="1"/>
    </xf>
    <xf numFmtId="0" fontId="6" fillId="10" borderId="9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horizontal="center" vertical="center" wrapText="1"/>
    </xf>
    <xf numFmtId="0" fontId="36" fillId="13" borderId="3" xfId="0" applyFont="1" applyFill="1" applyBorder="1" applyAlignment="1">
      <alignment horizontal="center" vertical="center" wrapText="1"/>
    </xf>
    <xf numFmtId="0" fontId="36" fillId="13" borderId="4" xfId="0" applyFont="1" applyFill="1" applyBorder="1" applyAlignment="1">
      <alignment horizontal="center" vertical="center" wrapText="1"/>
    </xf>
    <xf numFmtId="0" fontId="36" fillId="13" borderId="5" xfId="0" applyFont="1" applyFill="1" applyBorder="1" applyAlignment="1">
      <alignment horizontal="center" vertical="center" wrapText="1"/>
    </xf>
    <xf numFmtId="0" fontId="38" fillId="15" borderId="1" xfId="6" applyFont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 wrapText="1"/>
    </xf>
    <xf numFmtId="0" fontId="6" fillId="10" borderId="55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top" wrapText="1"/>
    </xf>
    <xf numFmtId="0" fontId="14" fillId="16" borderId="0" xfId="0" applyFont="1" applyFill="1" applyAlignment="1">
      <alignment horizontal="left" vertical="center" wrapText="1"/>
    </xf>
    <xf numFmtId="2" fontId="10" fillId="5" borderId="11" xfId="0" applyNumberFormat="1" applyFont="1" applyFill="1" applyBorder="1" applyAlignment="1">
      <alignment horizontal="center" vertical="center" wrapText="1"/>
    </xf>
    <xf numFmtId="2" fontId="10" fillId="5" borderId="14" xfId="0" applyNumberFormat="1" applyFont="1" applyFill="1" applyBorder="1" applyAlignment="1">
      <alignment horizontal="center" vertical="center" wrapText="1"/>
    </xf>
  </cellXfs>
  <cellStyles count="9">
    <cellStyle name="Formatvorlage 1" xfId="5" xr:uid="{00000000-0005-0000-0000-000005000000}"/>
    <cellStyle name="Formatvorlage 2" xfId="6" xr:uid="{00000000-0005-0000-0000-000006000000}"/>
    <cellStyle name="Гіперпосилання" xfId="1" builtinId="8"/>
    <cellStyle name="Звичайний" xfId="0" builtinId="0"/>
    <cellStyle name="Переглянуте гіперпосилання" xfId="2" builtinId="9" hidden="1"/>
    <cellStyle name="Переглянуте гіперпосилання" xfId="3" builtinId="9" hidden="1"/>
    <cellStyle name="Переглянуте гіперпосилання" xfId="4" builtinId="9" hidden="1"/>
    <cellStyle name="Переглянуте гіперпосилання" xfId="7" builtinId="9" hidden="1"/>
    <cellStyle name="Переглянуте гіперпосилання" xfId="8" builtinId="9" hidden="1"/>
  </cellStyles>
  <dxfs count="0"/>
  <tableStyles count="0" defaultTableStyle="TableStyleMedium2" defaultPivotStyle="PivotStyleLight16"/>
  <colors>
    <mruColors>
      <color rgb="FFD9E1F2"/>
      <color rgb="FFD32D20"/>
      <color rgb="FFFFF6DE"/>
      <color rgb="FFD92D2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7.png"/><Relationship Id="rId3" Type="http://schemas.openxmlformats.org/officeDocument/2006/relationships/hyperlink" Target="https://www.unido.org/sites/default/files/files/2018-05/UNIDO%20Eco-Industrial%20Park%20Handbook_English.pdf" TargetMode="External"/><Relationship Id="rId7" Type="http://schemas.openxmlformats.org/officeDocument/2006/relationships/image" Target="../media/image5.png"/><Relationship Id="rId12" Type="http://schemas.openxmlformats.org/officeDocument/2006/relationships/hyperlink" Target="https://openknowledge.worldbank.org/bitstream/handle/10986/30458/129958-WP-PUBLIC-A-Practitioners-Handbook-for-Eco-Industrial-Parks.pdf?sequence=1&amp;isAllowed=y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4.jpeg"/><Relationship Id="rId11" Type="http://schemas.openxmlformats.org/officeDocument/2006/relationships/hyperlink" Target="#'2. Summary impacts'!A1"/><Relationship Id="rId5" Type="http://schemas.openxmlformats.org/officeDocument/2006/relationships/hyperlink" Target="https://openknowledge.worldbank.org/bitstream/handle/10986/29110/122179-WP-PUBLIC-AnInternationalFrameworkforEcoIndustrialParks.pdf?sequence=1&amp;isAllowed=y" TargetMode="External"/><Relationship Id="rId15" Type="http://schemas.openxmlformats.org/officeDocument/2006/relationships/image" Target="../media/image8.png"/><Relationship Id="rId10" Type="http://schemas.openxmlformats.org/officeDocument/2006/relationships/hyperlink" Target="#'1. EIP opportunities monitoring'!A1"/><Relationship Id="rId4" Type="http://schemas.openxmlformats.org/officeDocument/2006/relationships/image" Target="../media/image3.png"/><Relationship Id="rId9" Type="http://schemas.microsoft.com/office/2007/relationships/hdphoto" Target="../media/hdphoto1.wdp"/><Relationship Id="rId14" Type="http://schemas.openxmlformats.org/officeDocument/2006/relationships/hyperlink" Target="https://www.unido.org/our-focus-safeguarding-environment-resource-efficient-and-low-carbon-industrial-production/eco-industrial-parks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2. Summary impacts'!A1"/><Relationship Id="rId1" Type="http://schemas.openxmlformats.org/officeDocument/2006/relationships/hyperlink" Target="#Instruction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1. EIP opportunities monitoring'!A1"/><Relationship Id="rId1" Type="http://schemas.openxmlformats.org/officeDocument/2006/relationships/hyperlink" Target="#Instruction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115956</xdr:colOff>
      <xdr:row>0</xdr:row>
      <xdr:rowOff>103251</xdr:rowOff>
    </xdr:from>
    <xdr:to>
      <xdr:col>72</xdr:col>
      <xdr:colOff>40251</xdr:colOff>
      <xdr:row>1</xdr:row>
      <xdr:rowOff>364299</xdr:rowOff>
    </xdr:to>
    <xdr:sp macro="" textlink="">
      <xdr:nvSpPr>
        <xdr:cNvPr id="13" name="Flowchart: Alternate Proces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0227110" y="103251"/>
          <a:ext cx="1946526" cy="422240"/>
        </a:xfrm>
        <a:prstGeom prst="flowChartAlternateProcess">
          <a:avLst/>
        </a:prstGeom>
        <a:solidFill>
          <a:schemeClr val="bg1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 rtl="0"/>
          <a:endParaRPr lang="en-GB" sz="1100"/>
        </a:p>
      </xdr:txBody>
    </xdr:sp>
    <xdr:clientData/>
  </xdr:twoCellAnchor>
  <xdr:twoCellAnchor>
    <xdr:from>
      <xdr:col>60</xdr:col>
      <xdr:colOff>167137</xdr:colOff>
      <xdr:row>0</xdr:row>
      <xdr:rowOff>129128</xdr:rowOff>
    </xdr:from>
    <xdr:to>
      <xdr:col>71</xdr:col>
      <xdr:colOff>74803</xdr:colOff>
      <xdr:row>1</xdr:row>
      <xdr:rowOff>354538</xdr:rowOff>
    </xdr:to>
    <xdr:pic>
      <xdr:nvPicPr>
        <xdr:cNvPr id="14" name="Bild 3" descr="UNIDO E blue.pdf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8291" y="129128"/>
          <a:ext cx="1761377" cy="386602"/>
        </a:xfrm>
        <a:prstGeom prst="rect">
          <a:avLst/>
        </a:prstGeom>
      </xdr:spPr>
    </xdr:pic>
    <xdr:clientData/>
  </xdr:twoCellAnchor>
  <xdr:twoCellAnchor>
    <xdr:from>
      <xdr:col>36</xdr:col>
      <xdr:colOff>54745</xdr:colOff>
      <xdr:row>109</xdr:row>
      <xdr:rowOff>34428</xdr:rowOff>
    </xdr:from>
    <xdr:to>
      <xdr:col>40</xdr:col>
      <xdr:colOff>35523</xdr:colOff>
      <xdr:row>110</xdr:row>
      <xdr:rowOff>7168</xdr:rowOff>
    </xdr:to>
    <xdr:pic>
      <xdr:nvPicPr>
        <xdr:cNvPr id="23" name="Picture 22" descr="C:\Users\MeylanF\AppData\Local\Microsoft\Windows\Temporary Internet Files\Content.IE5\NAFLHG8B\Anonymous_Mail_1_icon[1]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15" t="22665" r="10760" b="23814"/>
        <a:stretch/>
      </xdr:blipFill>
      <xdr:spPr bwMode="auto">
        <a:xfrm>
          <a:off x="6105921" y="22076399"/>
          <a:ext cx="653131" cy="163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39</xdr:col>
      <xdr:colOff>118487</xdr:colOff>
      <xdr:row>107</xdr:row>
      <xdr:rowOff>215213</xdr:rowOff>
    </xdr:from>
    <xdr:to>
      <xdr:col>47</xdr:col>
      <xdr:colOff>161773</xdr:colOff>
      <xdr:row>110</xdr:row>
      <xdr:rowOff>28611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673928" y="21977037"/>
          <a:ext cx="1387992" cy="2840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uk-ua" sz="1400" u="sng">
              <a:solidFill>
                <a:srgbClr val="0070C0"/>
              </a:solidFill>
            </a:rPr>
            <a:t>EIP@unido.org</a:t>
          </a:r>
        </a:p>
      </xdr:txBody>
    </xdr:sp>
    <xdr:clientData/>
  </xdr:twoCellAnchor>
  <xdr:twoCellAnchor>
    <xdr:from>
      <xdr:col>47</xdr:col>
      <xdr:colOff>96203</xdr:colOff>
      <xdr:row>61</xdr:row>
      <xdr:rowOff>8283</xdr:rowOff>
    </xdr:from>
    <xdr:to>
      <xdr:col>49</xdr:col>
      <xdr:colOff>49695</xdr:colOff>
      <xdr:row>72</xdr:row>
      <xdr:rowOff>1</xdr:rowOff>
    </xdr:to>
    <xdr:sp macro="" textlink="">
      <xdr:nvSpPr>
        <xdr:cNvPr id="25" name="Right Brac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 flipH="1">
          <a:off x="8271138" y="13243892"/>
          <a:ext cx="301361" cy="2062370"/>
        </a:xfrm>
        <a:prstGeom prst="rightBrace">
          <a:avLst>
            <a:gd name="adj1" fmla="val 44139"/>
            <a:gd name="adj2" fmla="val 50000"/>
          </a:avLst>
        </a:prstGeom>
        <a:ln w="19050">
          <a:solidFill>
            <a:srgbClr val="D32D20"/>
          </a:solidFill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 rtl="0"/>
          <a:endParaRPr lang="en-GB" sz="1100"/>
        </a:p>
      </xdr:txBody>
    </xdr:sp>
    <xdr:clientData/>
  </xdr:twoCellAnchor>
  <xdr:twoCellAnchor>
    <xdr:from>
      <xdr:col>6</xdr:col>
      <xdr:colOff>6355</xdr:colOff>
      <xdr:row>46</xdr:row>
      <xdr:rowOff>14380</xdr:rowOff>
    </xdr:from>
    <xdr:to>
      <xdr:col>9</xdr:col>
      <xdr:colOff>140827</xdr:colOff>
      <xdr:row>47</xdr:row>
      <xdr:rowOff>0</xdr:rowOff>
    </xdr:to>
    <xdr:sp macro="" textlink="">
      <xdr:nvSpPr>
        <xdr:cNvPr id="26" name="Isosceles Tri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0800000">
          <a:off x="1082120" y="8373968"/>
          <a:ext cx="672354" cy="176120"/>
        </a:xfrm>
        <a:prstGeom prst="triangle">
          <a:avLst/>
        </a:prstGeom>
        <a:solidFill>
          <a:srgbClr val="D32D2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 rtl="0"/>
          <a:endParaRPr lang="en-GB" sz="1100"/>
        </a:p>
      </xdr:txBody>
    </xdr:sp>
    <xdr:clientData/>
  </xdr:twoCellAnchor>
  <xdr:twoCellAnchor>
    <xdr:from>
      <xdr:col>51</xdr:col>
      <xdr:colOff>11509</xdr:colOff>
      <xdr:row>36</xdr:row>
      <xdr:rowOff>85160</xdr:rowOff>
    </xdr:from>
    <xdr:to>
      <xdr:col>55</xdr:col>
      <xdr:colOff>11210</xdr:colOff>
      <xdr:row>38</xdr:row>
      <xdr:rowOff>104372</xdr:rowOff>
    </xdr:to>
    <xdr:sp macro="" textlink="">
      <xdr:nvSpPr>
        <xdr:cNvPr id="27" name="Isosceles Triangl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 rot="16200000">
          <a:off x="9229797" y="7496401"/>
          <a:ext cx="389007" cy="537583"/>
        </a:xfrm>
        <a:prstGeom prst="triangle">
          <a:avLst/>
        </a:prstGeom>
        <a:solidFill>
          <a:schemeClr val="bg1">
            <a:lumMod val="50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 rtl="0"/>
          <a:endParaRPr lang="en-GB" sz="1100"/>
        </a:p>
      </xdr:txBody>
    </xdr:sp>
    <xdr:clientData/>
  </xdr:twoCellAnchor>
  <xdr:twoCellAnchor>
    <xdr:from>
      <xdr:col>14</xdr:col>
      <xdr:colOff>10212</xdr:colOff>
      <xdr:row>36</xdr:row>
      <xdr:rowOff>103094</xdr:rowOff>
    </xdr:from>
    <xdr:to>
      <xdr:col>17</xdr:col>
      <xdr:colOff>7758</xdr:colOff>
      <xdr:row>38</xdr:row>
      <xdr:rowOff>91889</xdr:rowOff>
    </xdr:to>
    <xdr:sp macro="" textlink="">
      <xdr:nvSpPr>
        <xdr:cNvPr id="29" name="Isosceles Tri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16200000">
          <a:off x="2608749" y="7500204"/>
          <a:ext cx="358590" cy="535428"/>
        </a:xfrm>
        <a:prstGeom prst="triangle">
          <a:avLst/>
        </a:prstGeom>
        <a:solidFill>
          <a:schemeClr val="bg1">
            <a:lumMod val="50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 rtl="0"/>
          <a:endParaRPr lang="en-GB" sz="1100"/>
        </a:p>
      </xdr:txBody>
    </xdr:sp>
    <xdr:clientData/>
  </xdr:twoCellAnchor>
  <xdr:twoCellAnchor>
    <xdr:from>
      <xdr:col>19</xdr:col>
      <xdr:colOff>6591</xdr:colOff>
      <xdr:row>79</xdr:row>
      <xdr:rowOff>122776</xdr:rowOff>
    </xdr:from>
    <xdr:to>
      <xdr:col>27</xdr:col>
      <xdr:colOff>8282</xdr:colOff>
      <xdr:row>83</xdr:row>
      <xdr:rowOff>74542</xdr:rowOff>
    </xdr:to>
    <xdr:sp macro="" textlink="">
      <xdr:nvSpPr>
        <xdr:cNvPr id="34" name="Speech Bubble: Rectangle with Corners Rounded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3468721" y="16588602"/>
          <a:ext cx="1459431" cy="680636"/>
        </a:xfrm>
        <a:prstGeom prst="wedgeRoundRectCallout">
          <a:avLst>
            <a:gd name="adj1" fmla="val -79748"/>
            <a:gd name="adj2" fmla="val 36085"/>
            <a:gd name="adj3" fmla="val 16667"/>
          </a:avLst>
        </a:prstGeom>
        <a:solidFill>
          <a:srgbClr val="D32D20"/>
        </a:solidFill>
        <a:ln>
          <a:solidFill>
            <a:srgbClr val="D32D2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 rtl="0"/>
          <a:r>
            <a:rPr lang="uk-ua" sz="1100"/>
            <a:t>Натисніть на значок,</a:t>
          </a:r>
          <a:r>
            <a:rPr lang="uk-ua" sz="1100" baseline="0"/>
            <a:t> щоб відкрити посилання на публікацію</a:t>
          </a:r>
          <a:endParaRPr lang="en-GB" sz="1100"/>
        </a:p>
      </xdr:txBody>
    </xdr:sp>
    <xdr:clientData/>
  </xdr:twoCellAnchor>
  <xdr:twoCellAnchor editAs="oneCell">
    <xdr:from>
      <xdr:col>67</xdr:col>
      <xdr:colOff>170436</xdr:colOff>
      <xdr:row>79</xdr:row>
      <xdr:rowOff>104265</xdr:rowOff>
    </xdr:from>
    <xdr:to>
      <xdr:col>74</xdr:col>
      <xdr:colOff>58505</xdr:colOff>
      <xdr:row>87</xdr:row>
      <xdr:rowOff>68967</xdr:rowOff>
    </xdr:to>
    <xdr:pic>
      <xdr:nvPicPr>
        <xdr:cNvPr id="35" name="Picture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0132" y="16661200"/>
          <a:ext cx="1105613" cy="148235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75319</xdr:colOff>
      <xdr:row>79</xdr:row>
      <xdr:rowOff>98233</xdr:rowOff>
    </xdr:from>
    <xdr:to>
      <xdr:col>36</xdr:col>
      <xdr:colOff>25862</xdr:colOff>
      <xdr:row>87</xdr:row>
      <xdr:rowOff>44477</xdr:rowOff>
    </xdr:to>
    <xdr:pic>
      <xdr:nvPicPr>
        <xdr:cNvPr id="36" name="Content Placeholder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19428" y="16655168"/>
          <a:ext cx="1168086" cy="1476594"/>
        </a:xfrm>
        <a:prstGeom prst="rect">
          <a:avLst/>
        </a:prstGeom>
        <a:ln>
          <a:noFill/>
        </a:ln>
        <a:effectLst>
          <a:outerShdw blurRad="190500" dir="2700000" algn="tl" rotWithShape="0">
            <a:srgbClr val="333333">
              <a:alpha val="70000"/>
            </a:srgbClr>
          </a:outerShdw>
        </a:effectLst>
      </xdr:spPr>
    </xdr:pic>
    <xdr:clientData/>
  </xdr:twoCellAnchor>
  <xdr:absoluteAnchor>
    <xdr:pos x="13664271" y="46070"/>
    <xdr:ext cx="739588" cy="549089"/>
    <xdr:pic>
      <xdr:nvPicPr>
        <xdr:cNvPr id="39" name="Bild 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36" b="12121"/>
        <a:stretch/>
      </xdr:blipFill>
      <xdr:spPr>
        <a:xfrm>
          <a:off x="13664271" y="46070"/>
          <a:ext cx="739588" cy="549089"/>
        </a:xfrm>
        <a:prstGeom prst="rect">
          <a:avLst/>
        </a:prstGeom>
      </xdr:spPr>
    </xdr:pic>
    <xdr:clientData/>
  </xdr:absoluteAnchor>
  <xdr:twoCellAnchor>
    <xdr:from>
      <xdr:col>2</xdr:col>
      <xdr:colOff>17793</xdr:colOff>
      <xdr:row>60</xdr:row>
      <xdr:rowOff>47066</xdr:rowOff>
    </xdr:from>
    <xdr:to>
      <xdr:col>11</xdr:col>
      <xdr:colOff>81802</xdr:colOff>
      <xdr:row>67</xdr:row>
      <xdr:rowOff>55055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5002"/>
        <a:stretch>
          <a:fillRect/>
        </a:stretch>
      </xdr:blipFill>
      <xdr:spPr bwMode="auto">
        <a:xfrm>
          <a:off x="384139" y="13308797"/>
          <a:ext cx="1712567" cy="1172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73269</xdr:colOff>
      <xdr:row>32</xdr:row>
      <xdr:rowOff>44336</xdr:rowOff>
    </xdr:from>
    <xdr:to>
      <xdr:col>12</xdr:col>
      <xdr:colOff>103038</xdr:colOff>
      <xdr:row>37</xdr:row>
      <xdr:rowOff>55104</xdr:rowOff>
    </xdr:to>
    <xdr:sp macro="" textlink="">
      <xdr:nvSpPr>
        <xdr:cNvPr id="38" name="Rectangle 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578827" y="7906124"/>
          <a:ext cx="1546442" cy="948615"/>
        </a:xfrm>
        <a:prstGeom prst="roundRect">
          <a:avLst/>
        </a:prstGeom>
        <a:solidFill>
          <a:srgbClr val="D92D20"/>
        </a:solidFill>
        <a:ln>
          <a:noFill/>
        </a:ln>
        <a:effectLst>
          <a:outerShdw blurRad="63500" dist="25400" dir="2700000" algn="tl" rotWithShape="0">
            <a:prstClr val="black">
              <a:alpha val="40000"/>
            </a:prstClr>
          </a:outerShdw>
          <a:softEdge rad="25400"/>
        </a:effectLst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 rtl="0"/>
          <a:r>
            <a:rPr lang="uk-ua" sz="14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МОНІТОРИНГ МОЖЛИВОСТЕЙ В СФЕРІ ЕІП</a:t>
          </a:r>
        </a:p>
      </xdr:txBody>
    </xdr:sp>
    <xdr:clientData fPrintsWithSheet="0"/>
  </xdr:twoCellAnchor>
  <xdr:twoCellAnchor>
    <xdr:from>
      <xdr:col>3</xdr:col>
      <xdr:colOff>67235</xdr:colOff>
      <xdr:row>49</xdr:row>
      <xdr:rowOff>66675</xdr:rowOff>
    </xdr:from>
    <xdr:to>
      <xdr:col>12</xdr:col>
      <xdr:colOff>133723</xdr:colOff>
      <xdr:row>53</xdr:row>
      <xdr:rowOff>67236</xdr:rowOff>
    </xdr:to>
    <xdr:sp macro="" textlink="">
      <xdr:nvSpPr>
        <xdr:cNvPr id="41" name="Rectangle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10160" y="12382500"/>
          <a:ext cx="1695263" cy="724461"/>
        </a:xfrm>
        <a:prstGeom prst="roundRect">
          <a:avLst/>
        </a:prstGeom>
        <a:solidFill>
          <a:srgbClr val="D92D20"/>
        </a:solidFill>
        <a:ln>
          <a:noFill/>
        </a:ln>
        <a:effectLst>
          <a:outerShdw blurRad="63500" dist="25400" dir="2700000" algn="tl" rotWithShape="0">
            <a:prstClr val="black">
              <a:alpha val="40000"/>
            </a:prstClr>
          </a:outerShdw>
          <a:softEdge rad="25400"/>
        </a:effectLst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 rtl="0"/>
          <a:r>
            <a:rPr lang="uk-ua" sz="14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РЕЗЮМЕ</a:t>
          </a:r>
          <a:r>
            <a:rPr lang="uk-ua" sz="1400" b="1" u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indent="0" algn="ctr" rtl="0"/>
          <a:r>
            <a:rPr lang="uk-ua" sz="1400" b="1" u="non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НАСЛІДКІВ</a:t>
          </a:r>
          <a:endParaRPr lang="en-GB" sz="1400" b="1" u="non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 editAs="oneCell">
    <xdr:from>
      <xdr:col>48</xdr:col>
      <xdr:colOff>49694</xdr:colOff>
      <xdr:row>79</xdr:row>
      <xdr:rowOff>74544</xdr:rowOff>
    </xdr:from>
    <xdr:to>
      <xdr:col>56</xdr:col>
      <xdr:colOff>92568</xdr:colOff>
      <xdr:row>87</xdr:row>
      <xdr:rowOff>25906</xdr:rowOff>
    </xdr:to>
    <xdr:pic>
      <xdr:nvPicPr>
        <xdr:cNvPr id="20" name="Picture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98564" y="16672892"/>
          <a:ext cx="1434352" cy="1481712"/>
        </a:xfrm>
        <a:prstGeom prst="rect">
          <a:avLst/>
        </a:prstGeom>
        <a:effectLst>
          <a:outerShdw blurRad="190500" dir="2700000" algn="tl" rotWithShape="0">
            <a:prstClr val="black">
              <a:alpha val="70000"/>
            </a:prstClr>
          </a:outerShdw>
        </a:effectLst>
      </xdr:spPr>
    </xdr:pic>
    <xdr:clientData/>
  </xdr:twoCellAnchor>
  <xdr:twoCellAnchor editAs="oneCell">
    <xdr:from>
      <xdr:col>8</xdr:col>
      <xdr:colOff>28022</xdr:colOff>
      <xdr:row>79</xdr:row>
      <xdr:rowOff>102567</xdr:rowOff>
    </xdr:from>
    <xdr:to>
      <xdr:col>15</xdr:col>
      <xdr:colOff>107397</xdr:colOff>
      <xdr:row>87</xdr:row>
      <xdr:rowOff>83517</xdr:rowOff>
    </xdr:to>
    <xdr:pic>
      <xdr:nvPicPr>
        <xdr:cNvPr id="21" name="Picture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F62BF09-CC89-4A2F-B1E0-CDA3AE90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761" y="16568393"/>
          <a:ext cx="1354897" cy="1438689"/>
        </a:xfrm>
        <a:prstGeom prst="rect">
          <a:avLst/>
        </a:prstGeom>
        <a:effectLst>
          <a:outerShdw blurRad="190500" dir="2700000" algn="ctr" rotWithShape="0">
            <a:prstClr val="black">
              <a:alpha val="7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244929</xdr:colOff>
      <xdr:row>0</xdr:row>
      <xdr:rowOff>244929</xdr:rowOff>
    </xdr:from>
    <xdr:to>
      <xdr:col>3</xdr:col>
      <xdr:colOff>350465</xdr:colOff>
      <xdr:row>1</xdr:row>
      <xdr:rowOff>618670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483679" y="244929"/>
          <a:ext cx="1779215" cy="645884"/>
        </a:xfrm>
        <a:prstGeom prst="rect">
          <a:avLst/>
        </a:prstGeom>
        <a:solidFill>
          <a:srgbClr val="FFF6DE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lvl1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uk-ua" sz="1200" b="1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Будь ласка, введіть </a:t>
          </a:r>
          <a:r>
            <a:rPr lang="uk-ua" sz="12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дані у </a:t>
          </a:r>
          <a:r>
            <a:rPr lang="uk-ua" sz="1200" b="1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жовтих комірка</a:t>
          </a:r>
          <a:r>
            <a:rPr lang="uk-ua" sz="12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х</a:t>
          </a:r>
          <a:endParaRPr lang="en-GB" sz="1200" u="none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3</xdr:col>
      <xdr:colOff>581026</xdr:colOff>
      <xdr:row>0</xdr:row>
      <xdr:rowOff>235053</xdr:rowOff>
    </xdr:from>
    <xdr:to>
      <xdr:col>4</xdr:col>
      <xdr:colOff>888787</xdr:colOff>
      <xdr:row>1</xdr:row>
      <xdr:rowOff>659192</xdr:rowOff>
    </xdr:to>
    <xdr:sp macro="" textlink="">
      <xdr:nvSpPr>
        <xdr:cNvPr id="6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276976" y="235053"/>
          <a:ext cx="1536486" cy="700364"/>
        </a:xfrm>
        <a:prstGeom prst="roundRect">
          <a:avLst/>
        </a:prstGeom>
        <a:solidFill>
          <a:srgbClr val="D92D20"/>
        </a:solidFill>
        <a:ln>
          <a:noFill/>
        </a:ln>
        <a:effectLst>
          <a:outerShdw blurRad="63500" dist="25400" dir="2700000" algn="tl" rotWithShape="0">
            <a:prstClr val="black">
              <a:alpha val="40000"/>
            </a:prstClr>
          </a:outerShdw>
          <a:softEdge rad="25400"/>
        </a:effectLst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 rtl="0"/>
          <a:r>
            <a:rPr lang="uk-ua" sz="14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ПЕРЕЙТИ ДО ІНСТРУКЦІЙ</a:t>
          </a:r>
        </a:p>
      </xdr:txBody>
    </xdr:sp>
    <xdr:clientData fPrintsWithSheet="0"/>
  </xdr:twoCellAnchor>
  <xdr:twoCellAnchor>
    <xdr:from>
      <xdr:col>4</xdr:col>
      <xdr:colOff>1085398</xdr:colOff>
      <xdr:row>0</xdr:row>
      <xdr:rowOff>228600</xdr:rowOff>
    </xdr:from>
    <xdr:to>
      <xdr:col>5</xdr:col>
      <xdr:colOff>515399</xdr:colOff>
      <xdr:row>1</xdr:row>
      <xdr:rowOff>650815</xdr:rowOff>
    </xdr:to>
    <xdr:sp macro="" textlink="">
      <xdr:nvSpPr>
        <xdr:cNvPr id="7" name="Rectangl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010073" y="228600"/>
          <a:ext cx="1944601" cy="698440"/>
        </a:xfrm>
        <a:prstGeom prst="roundRect">
          <a:avLst/>
        </a:prstGeom>
        <a:solidFill>
          <a:srgbClr val="D92D20"/>
        </a:solidFill>
        <a:ln>
          <a:noFill/>
        </a:ln>
        <a:effectLst>
          <a:outerShdw blurRad="63500" dist="25400" dir="2700000" algn="tl" rotWithShape="0">
            <a:prstClr val="black">
              <a:alpha val="40000"/>
            </a:prstClr>
          </a:outerShdw>
          <a:softEdge rad="25400"/>
        </a:effectLst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 rtl="0"/>
          <a:r>
            <a:rPr lang="uk-ua" sz="14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ПЕРЕЙТИ ДО РЕЗЮМЕ</a:t>
          </a:r>
          <a:br>
            <a:rPr lang="en-GB" sz="14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</a:br>
          <a:r>
            <a:rPr lang="uk-ua" sz="14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НАСЛІДКІВ</a:t>
          </a:r>
        </a:p>
      </xdr:txBody>
    </xdr:sp>
    <xdr:clientData fPrintsWithSheet="0"/>
  </xdr:twoCellAnchor>
  <xdr:twoCellAnchor>
    <xdr:from>
      <xdr:col>12</xdr:col>
      <xdr:colOff>1669676</xdr:colOff>
      <xdr:row>6</xdr:row>
      <xdr:rowOff>33617</xdr:rowOff>
    </xdr:from>
    <xdr:to>
      <xdr:col>13</xdr:col>
      <xdr:colOff>178733</xdr:colOff>
      <xdr:row>9</xdr:row>
      <xdr:rowOff>33617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20428323" y="1848970"/>
          <a:ext cx="514910" cy="1154206"/>
        </a:xfrm>
        <a:prstGeom prst="straightConnector1">
          <a:avLst/>
        </a:prstGeom>
        <a:ln w="12700">
          <a:solidFill>
            <a:schemeClr val="bg2">
              <a:lumMod val="75000"/>
            </a:schemeClr>
          </a:solidFill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1229471</xdr:colOff>
      <xdr:row>3</xdr:row>
      <xdr:rowOff>11206</xdr:rowOff>
    </xdr:from>
    <xdr:to>
      <xdr:col>15</xdr:col>
      <xdr:colOff>694765</xdr:colOff>
      <xdr:row>6</xdr:row>
      <xdr:rowOff>0</xdr:rowOff>
    </xdr:to>
    <xdr:sp macro="" textlink="">
      <xdr:nvSpPr>
        <xdr:cNvPr id="2" name="Flowchart: Process 1">
          <a:extLst>
            <a:ext uri="{FF2B5EF4-FFF2-40B4-BE49-F238E27FC236}">
              <a16:creationId xmlns:a16="http://schemas.microsoft.com/office/drawing/2014/main" id="{F152E4B6-231B-44B7-8BCB-2CC5D65D4AE0}"/>
            </a:ext>
          </a:extLst>
        </xdr:cNvPr>
        <xdr:cNvSpPr/>
      </xdr:nvSpPr>
      <xdr:spPr>
        <a:xfrm>
          <a:off x="18508942" y="1143000"/>
          <a:ext cx="6446558" cy="818029"/>
        </a:xfrm>
        <a:prstGeom prst="flowChartProcess">
          <a:avLst/>
        </a:prstGeom>
        <a:noFill/>
        <a:ln>
          <a:solidFill>
            <a:sysClr val="windowText" lastClr="000000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 rtl="0"/>
          <a:endParaRPr lang="en-GB" sz="1100"/>
        </a:p>
      </xdr:txBody>
    </xdr:sp>
    <xdr:clientData/>
  </xdr:twoCellAnchor>
  <xdr:twoCellAnchor>
    <xdr:from>
      <xdr:col>17</xdr:col>
      <xdr:colOff>134471</xdr:colOff>
      <xdr:row>5</xdr:row>
      <xdr:rowOff>350558</xdr:rowOff>
    </xdr:from>
    <xdr:to>
      <xdr:col>17</xdr:col>
      <xdr:colOff>235324</xdr:colOff>
      <xdr:row>7</xdr:row>
      <xdr:rowOff>78441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70EAA08-9CFF-436A-BDE6-E5B40696BF44}"/>
            </a:ext>
          </a:extLst>
        </xdr:cNvPr>
        <xdr:cNvCxnSpPr/>
      </xdr:nvCxnSpPr>
      <xdr:spPr>
        <a:xfrm>
          <a:off x="28406912" y="1930587"/>
          <a:ext cx="100853" cy="265766"/>
        </a:xfrm>
        <a:prstGeom prst="straightConnector1">
          <a:avLst/>
        </a:prstGeom>
        <a:ln w="12700">
          <a:solidFill>
            <a:schemeClr val="bg2">
              <a:lumMod val="75000"/>
            </a:schemeClr>
          </a:solidFill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835586</xdr:colOff>
      <xdr:row>6</xdr:row>
      <xdr:rowOff>22412</xdr:rowOff>
    </xdr:from>
    <xdr:to>
      <xdr:col>28</xdr:col>
      <xdr:colOff>1019735</xdr:colOff>
      <xdr:row>7</xdr:row>
      <xdr:rowOff>136151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A04C5A9C-027D-424D-85AE-0A0A36F5C2C9}"/>
            </a:ext>
          </a:extLst>
        </xdr:cNvPr>
        <xdr:cNvCxnSpPr/>
      </xdr:nvCxnSpPr>
      <xdr:spPr>
        <a:xfrm flipH="1">
          <a:off x="46768498" y="1983441"/>
          <a:ext cx="184149" cy="270622"/>
        </a:xfrm>
        <a:prstGeom prst="straightConnector1">
          <a:avLst/>
        </a:prstGeom>
        <a:ln w="12700">
          <a:solidFill>
            <a:schemeClr val="bg2">
              <a:lumMod val="75000"/>
            </a:schemeClr>
          </a:solidFill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2676525</xdr:colOff>
      <xdr:row>1</xdr:row>
      <xdr:rowOff>73025</xdr:rowOff>
    </xdr:from>
    <xdr:to>
      <xdr:col>1</xdr:col>
      <xdr:colOff>4218453</xdr:colOff>
      <xdr:row>1</xdr:row>
      <xdr:rowOff>701675</xdr:rowOff>
    </xdr:to>
    <xdr:sp macro="" textlink="">
      <xdr:nvSpPr>
        <xdr:cNvPr id="4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819400" y="349250"/>
          <a:ext cx="1541928" cy="628650"/>
        </a:xfrm>
        <a:prstGeom prst="roundRect">
          <a:avLst/>
        </a:prstGeom>
        <a:solidFill>
          <a:srgbClr val="D92D20"/>
        </a:solidFill>
        <a:ln>
          <a:noFill/>
        </a:ln>
        <a:effectLst>
          <a:outerShdw blurRad="63500" dist="25400" dir="2700000" algn="tl" rotWithShape="0">
            <a:prstClr val="black">
              <a:alpha val="40000"/>
            </a:prstClr>
          </a:outerShdw>
          <a:softEdge rad="25400"/>
        </a:effectLst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 rtl="0"/>
          <a:r>
            <a:rPr lang="uk-ua" sz="14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ПЕРЕЙТИ ДО ІНСТРУКЦІЙ</a:t>
          </a:r>
        </a:p>
      </xdr:txBody>
    </xdr:sp>
    <xdr:clientData fPrintsWithSheet="0"/>
  </xdr:twoCellAnchor>
  <xdr:twoCellAnchor>
    <xdr:from>
      <xdr:col>1</xdr:col>
      <xdr:colOff>4388783</xdr:colOff>
      <xdr:row>1</xdr:row>
      <xdr:rowOff>85385</xdr:rowOff>
    </xdr:from>
    <xdr:to>
      <xdr:col>4</xdr:col>
      <xdr:colOff>6350</xdr:colOff>
      <xdr:row>1</xdr:row>
      <xdr:rowOff>711200</xdr:rowOff>
    </xdr:to>
    <xdr:sp macro="" textlink="">
      <xdr:nvSpPr>
        <xdr:cNvPr id="5" name="Rectangl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531658" y="361610"/>
          <a:ext cx="2361267" cy="625815"/>
        </a:xfrm>
        <a:prstGeom prst="roundRect">
          <a:avLst/>
        </a:prstGeom>
        <a:solidFill>
          <a:srgbClr val="D92D20"/>
        </a:solidFill>
        <a:ln>
          <a:noFill/>
        </a:ln>
        <a:effectLst>
          <a:outerShdw blurRad="63500" dist="25400" dir="2700000" algn="tl" rotWithShape="0">
            <a:prstClr val="black">
              <a:alpha val="40000"/>
            </a:prstClr>
          </a:outerShdw>
          <a:softEdge rad="25400"/>
        </a:effectLst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 rtl="0"/>
          <a:r>
            <a:rPr lang="uk-ua" sz="1400" b="1" u="non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ПЕРЕЙТИ ДО МОНІТОРИНГУ МОЖЛИВОСТЕЙВ СФЕРІ ЕІП</a:t>
          </a:r>
        </a:p>
      </xdr:txBody>
    </xdr:sp>
    <xdr:clientData fPrintsWithSheet="0"/>
  </xdr:twoCellAnchor>
  <xdr:twoCellAnchor>
    <xdr:from>
      <xdr:col>1</xdr:col>
      <xdr:colOff>0</xdr:colOff>
      <xdr:row>3</xdr:row>
      <xdr:rowOff>0</xdr:rowOff>
    </xdr:from>
    <xdr:to>
      <xdr:col>3</xdr:col>
      <xdr:colOff>895350</xdr:colOff>
      <xdr:row>4</xdr:row>
      <xdr:rowOff>142874</xdr:rowOff>
    </xdr:to>
    <xdr:sp macro="" textlink="">
      <xdr:nvSpPr>
        <xdr:cNvPr id="6" name="Speech Bubble: Rectangle with Corners Rounded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1409700"/>
          <a:ext cx="6715125" cy="304799"/>
        </a:xfrm>
        <a:prstGeom prst="wedgeRoundRectCallout">
          <a:avLst>
            <a:gd name="adj1" fmla="val 23543"/>
            <a:gd name="adj2" fmla="val 29057"/>
            <a:gd name="adj3" fmla="val 16667"/>
          </a:avLst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 rtl="0"/>
          <a:r>
            <a:rPr lang="uk-ua" sz="1100" b="1">
              <a:solidFill>
                <a:sysClr val="windowText" lastClr="000000"/>
              </a:solidFill>
            </a:rPr>
            <a:t>Робоча таблиця розраховується автоматично на основі </a:t>
          </a:r>
          <a:r>
            <a:rPr lang="uk-ua" sz="1100" b="1" baseline="0">
              <a:solidFill>
                <a:sysClr val="windowText" lastClr="000000"/>
              </a:solidFill>
            </a:rPr>
            <a:t>робочої таблиці з моніторингу</a:t>
          </a:r>
          <a:endParaRPr lang="en-GB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Design">
  <a:themeElements>
    <a:clrScheme name="UNIDO Graphs">
      <a:dk1>
        <a:srgbClr val="000000"/>
      </a:dk1>
      <a:lt1>
        <a:sysClr val="window" lastClr="FFFFFF"/>
      </a:lt1>
      <a:dk2>
        <a:srgbClr val="005394"/>
      </a:dk2>
      <a:lt2>
        <a:srgbClr val="BBDDEA"/>
      </a:lt2>
      <a:accent1>
        <a:srgbClr val="336A24"/>
      </a:accent1>
      <a:accent2>
        <a:srgbClr val="C55B25"/>
      </a:accent2>
      <a:accent3>
        <a:srgbClr val="880E1B"/>
      </a:accent3>
      <a:accent4>
        <a:srgbClr val="4C1966"/>
      </a:accent4>
      <a:accent5>
        <a:srgbClr val="66B42D"/>
      </a:accent5>
      <a:accent6>
        <a:srgbClr val="0096D6"/>
      </a:accent6>
      <a:hlink>
        <a:srgbClr val="0000FF"/>
      </a:hlink>
      <a:folHlink>
        <a:srgbClr val="4C2770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D32D20"/>
    <pageSetUpPr fitToPage="1"/>
  </sheetPr>
  <dimension ref="B1:CX126"/>
  <sheetViews>
    <sheetView showGridLines="0" showRowColHeaders="0" tabSelected="1" showRuler="0" zoomScale="85" zoomScaleNormal="85" workbookViewId="0">
      <pane ySplit="2" topLeftCell="A87" activePane="bottomLeft" state="frozen"/>
      <selection pane="bottomLeft" activeCell="AZ95" sqref="AZ95"/>
    </sheetView>
  </sheetViews>
  <sheetFormatPr defaultColWidth="2.5703125" defaultRowHeight="15" x14ac:dyDescent="0.25"/>
  <sheetData>
    <row r="1" spans="2:80" s="14" customFormat="1" ht="12.95" customHeight="1" x14ac:dyDescent="0.25"/>
    <row r="2" spans="2:80" s="14" customFormat="1" ht="36" customHeight="1" x14ac:dyDescent="0.25">
      <c r="B2" s="194" t="s">
        <v>174</v>
      </c>
      <c r="C2" s="80"/>
      <c r="D2" s="80"/>
      <c r="E2" s="80"/>
      <c r="F2" s="80"/>
    </row>
    <row r="3" spans="2:80" s="82" customFormat="1" ht="15.75" thickBot="1" x14ac:dyDescent="0.3">
      <c r="B3" s="81"/>
      <c r="C3" s="81"/>
      <c r="D3" s="81"/>
      <c r="E3" s="81"/>
      <c r="F3" s="81"/>
    </row>
    <row r="4" spans="2:80" s="6" customFormat="1" ht="18" customHeight="1" x14ac:dyDescent="0.25">
      <c r="B4" s="197" t="s">
        <v>0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9"/>
    </row>
    <row r="5" spans="2:80" s="6" customFormat="1" ht="5.0999999999999996" customHeight="1" x14ac:dyDescent="0.25">
      <c r="B5" s="83"/>
      <c r="C5" s="84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6"/>
    </row>
    <row r="6" spans="2:80" s="6" customFormat="1" ht="156.6" customHeight="1" thickBot="1" x14ac:dyDescent="0.3">
      <c r="B6" s="289" t="s">
        <v>173</v>
      </c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  <c r="BH6" s="201"/>
      <c r="BI6" s="201"/>
      <c r="BJ6" s="201"/>
      <c r="BK6" s="201"/>
      <c r="BL6" s="201"/>
      <c r="BM6" s="201"/>
      <c r="BN6" s="201"/>
      <c r="BO6" s="201"/>
      <c r="BP6" s="201"/>
      <c r="BQ6" s="201"/>
      <c r="BR6" s="201"/>
      <c r="BS6" s="201"/>
      <c r="BT6" s="201"/>
      <c r="BU6" s="201"/>
      <c r="BV6" s="201"/>
      <c r="BW6" s="201"/>
      <c r="BX6" s="201"/>
      <c r="BY6" s="201"/>
      <c r="BZ6" s="201"/>
      <c r="CA6" s="201"/>
      <c r="CB6" s="290"/>
    </row>
    <row r="7" spans="2:80" s="6" customFormat="1" ht="15.75" thickBot="1" x14ac:dyDescent="0.3">
      <c r="B7" s="79"/>
      <c r="C7" s="87"/>
    </row>
    <row r="8" spans="2:80" s="88" customFormat="1" ht="15.95" customHeight="1" x14ac:dyDescent="0.25">
      <c r="B8" s="197" t="s">
        <v>1</v>
      </c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9"/>
    </row>
    <row r="9" spans="2:80" s="88" customFormat="1" ht="5.0999999999999996" customHeight="1" x14ac:dyDescent="0.25">
      <c r="B9" s="89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1"/>
    </row>
    <row r="10" spans="2:80" s="92" customFormat="1" ht="23.1" customHeight="1" thickBot="1" x14ac:dyDescent="0.3">
      <c r="B10" s="200" t="s">
        <v>2</v>
      </c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1"/>
      <c r="BJ10" s="201"/>
      <c r="BK10" s="201"/>
      <c r="BL10" s="201"/>
      <c r="BM10" s="201"/>
      <c r="BN10" s="201"/>
      <c r="BO10" s="201"/>
      <c r="BP10" s="201"/>
      <c r="BQ10" s="201"/>
      <c r="BR10" s="201"/>
      <c r="BS10" s="201"/>
      <c r="BT10" s="201"/>
      <c r="BU10" s="201"/>
      <c r="BV10" s="201"/>
      <c r="BW10" s="201"/>
      <c r="BX10" s="201"/>
      <c r="BY10" s="201"/>
      <c r="BZ10" s="201"/>
      <c r="CA10" s="201"/>
      <c r="CB10" s="290"/>
    </row>
    <row r="11" spans="2:80" s="92" customFormat="1" ht="15.75" thickBot="1" x14ac:dyDescent="0.3">
      <c r="B11" s="79"/>
      <c r="C11" s="78"/>
      <c r="D11" s="78"/>
      <c r="E11" s="78"/>
      <c r="F11" s="78"/>
      <c r="G11" s="78"/>
      <c r="H11" s="78"/>
      <c r="I11" s="78"/>
    </row>
    <row r="12" spans="2:80" s="92" customFormat="1" ht="18" customHeight="1" x14ac:dyDescent="0.25">
      <c r="B12" s="197" t="s">
        <v>3</v>
      </c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9"/>
    </row>
    <row r="13" spans="2:80" s="92" customFormat="1" ht="5.0999999999999996" customHeight="1" x14ac:dyDescent="0.25">
      <c r="B13" s="83"/>
      <c r="C13" s="93"/>
      <c r="D13" s="93"/>
      <c r="E13" s="93"/>
      <c r="F13" s="93"/>
      <c r="G13" s="93"/>
      <c r="H13" s="93"/>
      <c r="I13" s="93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5"/>
    </row>
    <row r="14" spans="2:80" s="92" customFormat="1" x14ac:dyDescent="0.25">
      <c r="B14" s="286" t="s">
        <v>4</v>
      </c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8"/>
    </row>
    <row r="15" spans="2:80" s="92" customFormat="1" x14ac:dyDescent="0.25">
      <c r="B15" s="286"/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8"/>
    </row>
    <row r="16" spans="2:80" s="92" customFormat="1" x14ac:dyDescent="0.25">
      <c r="B16" s="286"/>
      <c r="C16" s="287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287"/>
      <c r="AH16" s="287"/>
      <c r="AI16" s="287"/>
      <c r="AJ16" s="287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8"/>
    </row>
    <row r="17" spans="2:102" s="92" customFormat="1" x14ac:dyDescent="0.25">
      <c r="B17" s="286"/>
      <c r="C17" s="287"/>
      <c r="D17" s="287"/>
      <c r="E17" s="287"/>
      <c r="F17" s="287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7"/>
      <c r="AG17" s="287"/>
      <c r="AH17" s="287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8"/>
    </row>
    <row r="18" spans="2:102" s="92" customFormat="1" x14ac:dyDescent="0.25">
      <c r="B18" s="286"/>
      <c r="C18" s="287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8"/>
    </row>
    <row r="19" spans="2:102" s="92" customFormat="1" ht="14.45" customHeight="1" x14ac:dyDescent="0.25">
      <c r="B19" s="286"/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287"/>
      <c r="Z19" s="287"/>
      <c r="AA19" s="287"/>
      <c r="AB19" s="287"/>
      <c r="AC19" s="287"/>
      <c r="AD19" s="287"/>
      <c r="AE19" s="287"/>
      <c r="AF19" s="287"/>
      <c r="AG19" s="287"/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8"/>
    </row>
    <row r="20" spans="2:102" s="92" customFormat="1" ht="6.95" customHeight="1" x14ac:dyDescent="0.25">
      <c r="B20" s="83"/>
      <c r="C20" s="93"/>
      <c r="D20" s="93"/>
      <c r="E20" s="93"/>
      <c r="F20" s="93"/>
      <c r="G20" s="93"/>
      <c r="H20" s="93"/>
      <c r="I20" s="93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5"/>
      <c r="CD20" s="98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</row>
    <row r="21" spans="2:102" s="92" customFormat="1" ht="18.75" x14ac:dyDescent="0.25">
      <c r="B21" s="83"/>
      <c r="C21" s="257" t="s">
        <v>29</v>
      </c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94"/>
      <c r="P21" s="94"/>
      <c r="Q21" s="94"/>
      <c r="R21" s="273" t="s">
        <v>48</v>
      </c>
      <c r="S21" s="273"/>
      <c r="T21" s="273"/>
      <c r="U21" s="273"/>
      <c r="V21" s="273"/>
      <c r="W21" s="273"/>
      <c r="X21" s="273"/>
      <c r="Y21" s="273"/>
      <c r="Z21" s="273"/>
      <c r="AA21" s="273"/>
      <c r="AB21" s="273"/>
      <c r="AC21" s="273"/>
      <c r="AD21" s="273"/>
      <c r="AE21" s="273"/>
      <c r="AF21" s="273"/>
      <c r="AG21" s="273"/>
      <c r="AH21" s="273"/>
      <c r="AI21" s="273"/>
      <c r="AJ21" s="273"/>
      <c r="AK21" s="273"/>
      <c r="AL21" s="273"/>
      <c r="AM21" s="273"/>
      <c r="AN21" s="273"/>
      <c r="AO21" s="273"/>
      <c r="AP21" s="273"/>
      <c r="AQ21" s="273"/>
      <c r="AR21" s="273"/>
      <c r="AS21" s="273"/>
      <c r="AT21" s="273"/>
      <c r="AU21" s="273"/>
      <c r="AV21" s="273"/>
      <c r="AW21" s="273"/>
      <c r="AX21" s="273"/>
      <c r="AY21" s="273"/>
      <c r="AZ21" s="94"/>
      <c r="BA21" s="94"/>
      <c r="BB21" s="94"/>
      <c r="BC21" s="94"/>
      <c r="BD21" s="258" t="s">
        <v>57</v>
      </c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  <c r="BW21" s="258"/>
      <c r="BX21" s="258"/>
      <c r="BY21" s="258"/>
      <c r="BZ21" s="258"/>
      <c r="CA21" s="258"/>
      <c r="CB21" s="95"/>
      <c r="CD21" s="98"/>
    </row>
    <row r="22" spans="2:102" s="92" customFormat="1" ht="15.75" thickBot="1" x14ac:dyDescent="0.3">
      <c r="B22" s="83"/>
      <c r="C22" s="93"/>
      <c r="D22" s="93"/>
      <c r="E22" s="93"/>
      <c r="F22" s="93"/>
      <c r="G22" s="93"/>
      <c r="H22" s="93"/>
      <c r="I22" s="93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5"/>
      <c r="CD22" s="98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</row>
    <row r="23" spans="2:102" s="92" customFormat="1" ht="18.600000000000001" customHeight="1" x14ac:dyDescent="0.25">
      <c r="B23" s="83"/>
      <c r="C23" s="243" t="s">
        <v>30</v>
      </c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5"/>
      <c r="O23" s="94"/>
      <c r="P23" s="94"/>
      <c r="Q23" s="94"/>
      <c r="R23" s="234" t="s">
        <v>175</v>
      </c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6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5"/>
      <c r="CD23" s="98"/>
    </row>
    <row r="24" spans="2:102" s="92" customFormat="1" ht="15" customHeight="1" x14ac:dyDescent="0.25">
      <c r="B24" s="83"/>
      <c r="C24" s="228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30"/>
      <c r="O24" s="94"/>
      <c r="P24" s="94"/>
      <c r="Q24" s="94"/>
      <c r="R24" s="237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9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5"/>
      <c r="CD24" s="98"/>
    </row>
    <row r="25" spans="2:102" s="92" customFormat="1" ht="15" customHeight="1" x14ac:dyDescent="0.25">
      <c r="B25" s="83"/>
      <c r="C25" s="228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30"/>
      <c r="O25" s="94"/>
      <c r="P25" s="94"/>
      <c r="Q25" s="94"/>
      <c r="R25" s="237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9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5"/>
      <c r="CD25" s="98"/>
    </row>
    <row r="26" spans="2:102" s="92" customFormat="1" ht="15" customHeight="1" x14ac:dyDescent="0.25">
      <c r="B26" s="83"/>
      <c r="C26" s="228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30"/>
      <c r="O26" s="94"/>
      <c r="P26" s="94"/>
      <c r="Q26" s="94"/>
      <c r="R26" s="237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9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5"/>
      <c r="CD26" s="98"/>
    </row>
    <row r="27" spans="2:102" s="92" customFormat="1" ht="15" customHeight="1" x14ac:dyDescent="0.25">
      <c r="B27" s="83"/>
      <c r="C27" s="228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0"/>
      <c r="O27" s="94"/>
      <c r="P27" s="94"/>
      <c r="Q27" s="94"/>
      <c r="R27" s="237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9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5"/>
      <c r="CD27" s="98"/>
    </row>
    <row r="28" spans="2:102" s="92" customFormat="1" ht="15" customHeight="1" x14ac:dyDescent="0.25">
      <c r="B28" s="83"/>
      <c r="C28" s="228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30"/>
      <c r="O28" s="94"/>
      <c r="P28" s="94"/>
      <c r="Q28" s="94"/>
      <c r="R28" s="237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9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5"/>
      <c r="CD28" s="98"/>
    </row>
    <row r="29" spans="2:102" s="92" customFormat="1" ht="15" customHeight="1" x14ac:dyDescent="0.25">
      <c r="B29" s="83"/>
      <c r="C29" s="228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30"/>
      <c r="O29" s="94"/>
      <c r="P29" s="94"/>
      <c r="Q29" s="94"/>
      <c r="R29" s="237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9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5"/>
      <c r="CD29" s="98"/>
    </row>
    <row r="30" spans="2:102" s="92" customFormat="1" ht="15" customHeight="1" x14ac:dyDescent="0.25">
      <c r="B30" s="83"/>
      <c r="C30" s="228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30"/>
      <c r="O30" s="94"/>
      <c r="P30" s="94"/>
      <c r="Q30" s="94"/>
      <c r="R30" s="237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9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5"/>
      <c r="CD30" s="98"/>
    </row>
    <row r="31" spans="2:102" s="92" customFormat="1" ht="15" customHeight="1" x14ac:dyDescent="0.25">
      <c r="B31" s="83"/>
      <c r="C31" s="228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30"/>
      <c r="O31" s="94"/>
      <c r="P31" s="94"/>
      <c r="Q31" s="94"/>
      <c r="R31" s="237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9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5"/>
      <c r="CD31" s="98"/>
    </row>
    <row r="32" spans="2:102" s="92" customFormat="1" ht="15" customHeight="1" thickBot="1" x14ac:dyDescent="0.3">
      <c r="B32" s="83"/>
      <c r="C32" s="228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30"/>
      <c r="O32" s="94"/>
      <c r="P32" s="94"/>
      <c r="Q32" s="94"/>
      <c r="R32" s="237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9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5"/>
      <c r="CD32" s="98"/>
    </row>
    <row r="33" spans="2:82" s="92" customFormat="1" ht="15" customHeight="1" x14ac:dyDescent="0.25">
      <c r="B33" s="83"/>
      <c r="C33" s="228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30"/>
      <c r="O33" s="94"/>
      <c r="P33" s="94"/>
      <c r="Q33" s="94"/>
      <c r="R33" s="237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9"/>
      <c r="AZ33" s="94"/>
      <c r="BA33" s="94"/>
      <c r="BB33" s="94"/>
      <c r="BC33" s="94"/>
      <c r="BD33" s="259" t="s">
        <v>58</v>
      </c>
      <c r="BE33" s="260"/>
      <c r="BF33" s="260"/>
      <c r="BG33" s="260"/>
      <c r="BH33" s="260"/>
      <c r="BI33" s="260"/>
      <c r="BJ33" s="260"/>
      <c r="BK33" s="260"/>
      <c r="BL33" s="260"/>
      <c r="BM33" s="261"/>
      <c r="BN33" s="265" t="s">
        <v>66</v>
      </c>
      <c r="BO33" s="266"/>
      <c r="BP33" s="266"/>
      <c r="BQ33" s="266"/>
      <c r="BR33" s="266"/>
      <c r="BS33" s="266"/>
      <c r="BT33" s="267"/>
      <c r="BU33" s="265" t="s">
        <v>70</v>
      </c>
      <c r="BV33" s="266"/>
      <c r="BW33" s="266"/>
      <c r="BX33" s="266"/>
      <c r="BY33" s="266"/>
      <c r="BZ33" s="266"/>
      <c r="CA33" s="271"/>
      <c r="CB33" s="95"/>
      <c r="CD33" s="98"/>
    </row>
    <row r="34" spans="2:82" s="92" customFormat="1" ht="15" customHeight="1" thickBot="1" x14ac:dyDescent="0.3">
      <c r="B34" s="83"/>
      <c r="C34" s="228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30"/>
      <c r="O34" s="94"/>
      <c r="P34" s="94"/>
      <c r="Q34" s="94"/>
      <c r="R34" s="237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9"/>
      <c r="AZ34" s="94"/>
      <c r="BA34" s="94"/>
      <c r="BB34" s="94"/>
      <c r="BC34" s="94"/>
      <c r="BD34" s="262"/>
      <c r="BE34" s="263"/>
      <c r="BF34" s="263"/>
      <c r="BG34" s="263"/>
      <c r="BH34" s="263"/>
      <c r="BI34" s="263"/>
      <c r="BJ34" s="263"/>
      <c r="BK34" s="263"/>
      <c r="BL34" s="263"/>
      <c r="BM34" s="264"/>
      <c r="BN34" s="268"/>
      <c r="BO34" s="269"/>
      <c r="BP34" s="269"/>
      <c r="BQ34" s="269"/>
      <c r="BR34" s="269"/>
      <c r="BS34" s="269"/>
      <c r="BT34" s="270"/>
      <c r="BU34" s="268"/>
      <c r="BV34" s="269"/>
      <c r="BW34" s="269"/>
      <c r="BX34" s="269"/>
      <c r="BY34" s="269"/>
      <c r="BZ34" s="269"/>
      <c r="CA34" s="272"/>
      <c r="CB34" s="95"/>
      <c r="CD34" s="98"/>
    </row>
    <row r="35" spans="2:82" s="92" customFormat="1" ht="14.45" customHeight="1" x14ac:dyDescent="0.25">
      <c r="B35" s="83"/>
      <c r="C35" s="228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30"/>
      <c r="O35" s="94"/>
      <c r="P35" s="94"/>
      <c r="Q35" s="94"/>
      <c r="R35" s="237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9"/>
      <c r="AZ35" s="94"/>
      <c r="BA35" s="94"/>
      <c r="BB35" s="94"/>
      <c r="BC35" s="94"/>
      <c r="BD35" s="274" t="s">
        <v>59</v>
      </c>
      <c r="BE35" s="275"/>
      <c r="BF35" s="275"/>
      <c r="BG35" s="275"/>
      <c r="BH35" s="275"/>
      <c r="BI35" s="275"/>
      <c r="BJ35" s="275"/>
      <c r="BK35" s="275"/>
      <c r="BL35" s="275"/>
      <c r="BM35" s="276"/>
      <c r="BN35" s="280" t="s">
        <v>67</v>
      </c>
      <c r="BO35" s="275"/>
      <c r="BP35" s="275"/>
      <c r="BQ35" s="275"/>
      <c r="BR35" s="275"/>
      <c r="BS35" s="275"/>
      <c r="BT35" s="276"/>
      <c r="BU35" s="280" t="s">
        <v>68</v>
      </c>
      <c r="BV35" s="275"/>
      <c r="BW35" s="275"/>
      <c r="BX35" s="275"/>
      <c r="BY35" s="275"/>
      <c r="BZ35" s="275"/>
      <c r="CA35" s="284"/>
      <c r="CB35" s="95"/>
      <c r="CD35" s="98"/>
    </row>
    <row r="36" spans="2:82" s="92" customFormat="1" ht="15" customHeight="1" thickBot="1" x14ac:dyDescent="0.3">
      <c r="B36" s="83"/>
      <c r="C36" s="228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30"/>
      <c r="O36" s="94"/>
      <c r="P36" s="94"/>
      <c r="Q36" s="94"/>
      <c r="R36" s="237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9"/>
      <c r="AZ36" s="94"/>
      <c r="BA36" s="94"/>
      <c r="BB36" s="94"/>
      <c r="BC36" s="94"/>
      <c r="BD36" s="277"/>
      <c r="BE36" s="278"/>
      <c r="BF36" s="278"/>
      <c r="BG36" s="278"/>
      <c r="BH36" s="278"/>
      <c r="BI36" s="278"/>
      <c r="BJ36" s="278"/>
      <c r="BK36" s="278"/>
      <c r="BL36" s="278"/>
      <c r="BM36" s="279"/>
      <c r="BN36" s="281"/>
      <c r="BO36" s="282"/>
      <c r="BP36" s="282"/>
      <c r="BQ36" s="282"/>
      <c r="BR36" s="282"/>
      <c r="BS36" s="282"/>
      <c r="BT36" s="283"/>
      <c r="BU36" s="281"/>
      <c r="BV36" s="282"/>
      <c r="BW36" s="282"/>
      <c r="BX36" s="282"/>
      <c r="BY36" s="282"/>
      <c r="BZ36" s="282"/>
      <c r="CA36" s="285"/>
      <c r="CB36" s="95"/>
      <c r="CD36" s="98"/>
    </row>
    <row r="37" spans="2:82" s="92" customFormat="1" ht="14.45" customHeight="1" x14ac:dyDescent="0.25">
      <c r="B37" s="83"/>
      <c r="C37" s="228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30"/>
      <c r="O37" s="94"/>
      <c r="P37" s="94"/>
      <c r="Q37" s="94"/>
      <c r="R37" s="237"/>
      <c r="S37" s="238"/>
      <c r="T37" s="238"/>
      <c r="U37" s="238"/>
      <c r="V37" s="238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8"/>
      <c r="AV37" s="238"/>
      <c r="AW37" s="238"/>
      <c r="AX37" s="238"/>
      <c r="AY37" s="239"/>
      <c r="AZ37" s="94"/>
      <c r="BA37" s="94"/>
      <c r="BB37" s="94"/>
      <c r="BC37" s="94"/>
      <c r="BD37" s="274" t="s">
        <v>60</v>
      </c>
      <c r="BE37" s="275"/>
      <c r="BF37" s="275"/>
      <c r="BG37" s="275"/>
      <c r="BH37" s="275"/>
      <c r="BI37" s="275"/>
      <c r="BJ37" s="275"/>
      <c r="BK37" s="275"/>
      <c r="BL37" s="275"/>
      <c r="BM37" s="276"/>
      <c r="BN37" s="280" t="s">
        <v>68</v>
      </c>
      <c r="BO37" s="275"/>
      <c r="BP37" s="275"/>
      <c r="BQ37" s="275"/>
      <c r="BR37" s="275"/>
      <c r="BS37" s="275"/>
      <c r="BT37" s="276"/>
      <c r="BU37" s="280" t="s">
        <v>71</v>
      </c>
      <c r="BV37" s="275"/>
      <c r="BW37" s="275"/>
      <c r="BX37" s="275"/>
      <c r="BY37" s="275"/>
      <c r="BZ37" s="275"/>
      <c r="CA37" s="284"/>
      <c r="CB37" s="95"/>
      <c r="CD37" s="98"/>
    </row>
    <row r="38" spans="2:82" s="92" customFormat="1" ht="15" customHeight="1" thickBot="1" x14ac:dyDescent="0.3">
      <c r="B38" s="83"/>
      <c r="C38" s="228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30"/>
      <c r="O38" s="94"/>
      <c r="P38" s="94"/>
      <c r="Q38" s="94"/>
      <c r="R38" s="237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9"/>
      <c r="AZ38" s="94"/>
      <c r="BA38" s="94"/>
      <c r="BB38" s="94"/>
      <c r="BC38" s="94"/>
      <c r="BD38" s="277"/>
      <c r="BE38" s="278"/>
      <c r="BF38" s="278"/>
      <c r="BG38" s="278"/>
      <c r="BH38" s="278"/>
      <c r="BI38" s="278"/>
      <c r="BJ38" s="278"/>
      <c r="BK38" s="278"/>
      <c r="BL38" s="278"/>
      <c r="BM38" s="279"/>
      <c r="BN38" s="281"/>
      <c r="BO38" s="282"/>
      <c r="BP38" s="282"/>
      <c r="BQ38" s="282"/>
      <c r="BR38" s="282"/>
      <c r="BS38" s="282"/>
      <c r="BT38" s="283"/>
      <c r="BU38" s="281"/>
      <c r="BV38" s="282"/>
      <c r="BW38" s="282"/>
      <c r="BX38" s="282"/>
      <c r="BY38" s="282"/>
      <c r="BZ38" s="282"/>
      <c r="CA38" s="285"/>
      <c r="CB38" s="95"/>
      <c r="CD38" s="98"/>
    </row>
    <row r="39" spans="2:82" s="92" customFormat="1" ht="14.45" customHeight="1" x14ac:dyDescent="0.25">
      <c r="B39" s="83"/>
      <c r="C39" s="228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30"/>
      <c r="O39" s="94"/>
      <c r="P39" s="94"/>
      <c r="Q39" s="94"/>
      <c r="R39" s="237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8"/>
      <c r="AV39" s="238"/>
      <c r="AW39" s="238"/>
      <c r="AX39" s="238"/>
      <c r="AY39" s="239"/>
      <c r="AZ39" s="94"/>
      <c r="BA39" s="94"/>
      <c r="BB39" s="94"/>
      <c r="BC39" s="94"/>
      <c r="BD39" s="216" t="s">
        <v>61</v>
      </c>
      <c r="BE39" s="217"/>
      <c r="BF39" s="217"/>
      <c r="BG39" s="217"/>
      <c r="BH39" s="217"/>
      <c r="BI39" s="217"/>
      <c r="BJ39" s="217"/>
      <c r="BK39" s="217"/>
      <c r="BL39" s="217"/>
      <c r="BM39" s="217"/>
      <c r="BN39" s="222" t="s">
        <v>69</v>
      </c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3"/>
      <c r="CB39" s="95"/>
      <c r="CD39" s="98"/>
    </row>
    <row r="40" spans="2:82" s="92" customFormat="1" ht="14.45" customHeight="1" x14ac:dyDescent="0.25">
      <c r="B40" s="83"/>
      <c r="C40" s="228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30"/>
      <c r="O40" s="94"/>
      <c r="P40" s="94"/>
      <c r="Q40" s="94"/>
      <c r="R40" s="237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8"/>
      <c r="AX40" s="238"/>
      <c r="AY40" s="239"/>
      <c r="AZ40" s="94"/>
      <c r="BA40" s="94"/>
      <c r="BB40" s="94"/>
      <c r="BC40" s="94"/>
      <c r="BD40" s="218"/>
      <c r="BE40" s="219"/>
      <c r="BF40" s="219"/>
      <c r="BG40" s="219"/>
      <c r="BH40" s="219"/>
      <c r="BI40" s="219"/>
      <c r="BJ40" s="219"/>
      <c r="BK40" s="219"/>
      <c r="BL40" s="219"/>
      <c r="BM40" s="219"/>
      <c r="BN40" s="224"/>
      <c r="BO40" s="224"/>
      <c r="BP40" s="224"/>
      <c r="BQ40" s="224"/>
      <c r="BR40" s="224"/>
      <c r="BS40" s="224"/>
      <c r="BT40" s="224"/>
      <c r="BU40" s="224"/>
      <c r="BV40" s="224"/>
      <c r="BW40" s="224"/>
      <c r="BX40" s="224"/>
      <c r="BY40" s="224"/>
      <c r="BZ40" s="224"/>
      <c r="CA40" s="225"/>
      <c r="CB40" s="95"/>
      <c r="CD40" s="98"/>
    </row>
    <row r="41" spans="2:82" s="92" customFormat="1" ht="15" customHeight="1" x14ac:dyDescent="0.25">
      <c r="B41" s="99"/>
      <c r="C41" s="228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30"/>
      <c r="O41" s="94"/>
      <c r="P41" s="94"/>
      <c r="Q41" s="94"/>
      <c r="R41" s="237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8"/>
      <c r="AX41" s="238"/>
      <c r="AY41" s="239"/>
      <c r="AZ41" s="94"/>
      <c r="BA41" s="94"/>
      <c r="BB41" s="94"/>
      <c r="BC41" s="94"/>
      <c r="BD41" s="218"/>
      <c r="BE41" s="219"/>
      <c r="BF41" s="219"/>
      <c r="BG41" s="219"/>
      <c r="BH41" s="219"/>
      <c r="BI41" s="219"/>
      <c r="BJ41" s="219"/>
      <c r="BK41" s="219"/>
      <c r="BL41" s="219"/>
      <c r="BM41" s="219"/>
      <c r="BN41" s="224"/>
      <c r="BO41" s="224"/>
      <c r="BP41" s="224"/>
      <c r="BQ41" s="224"/>
      <c r="BR41" s="224"/>
      <c r="BS41" s="224"/>
      <c r="BT41" s="224"/>
      <c r="BU41" s="224"/>
      <c r="BV41" s="224"/>
      <c r="BW41" s="224"/>
      <c r="BX41" s="224"/>
      <c r="BY41" s="224"/>
      <c r="BZ41" s="224"/>
      <c r="CA41" s="225"/>
      <c r="CB41" s="95"/>
      <c r="CD41" s="100"/>
    </row>
    <row r="42" spans="2:82" s="92" customFormat="1" ht="14.45" customHeight="1" x14ac:dyDescent="0.25">
      <c r="B42" s="99"/>
      <c r="C42" s="228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30"/>
      <c r="O42" s="94"/>
      <c r="P42" s="94"/>
      <c r="Q42" s="94"/>
      <c r="R42" s="237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9"/>
      <c r="AZ42" s="94"/>
      <c r="BA42" s="94"/>
      <c r="BB42" s="94"/>
      <c r="BC42" s="94"/>
      <c r="BD42" s="218"/>
      <c r="BE42" s="219"/>
      <c r="BF42" s="219"/>
      <c r="BG42" s="219"/>
      <c r="BH42" s="219"/>
      <c r="BI42" s="219"/>
      <c r="BJ42" s="219"/>
      <c r="BK42" s="219"/>
      <c r="BL42" s="219"/>
      <c r="BM42" s="219"/>
      <c r="BN42" s="224"/>
      <c r="BO42" s="224"/>
      <c r="BP42" s="224"/>
      <c r="BQ42" s="224"/>
      <c r="BR42" s="224"/>
      <c r="BS42" s="224"/>
      <c r="BT42" s="224"/>
      <c r="BU42" s="224"/>
      <c r="BV42" s="224"/>
      <c r="BW42" s="224"/>
      <c r="BX42" s="224"/>
      <c r="BY42" s="224"/>
      <c r="BZ42" s="224"/>
      <c r="CA42" s="225"/>
      <c r="CB42" s="95"/>
      <c r="CD42" s="100"/>
    </row>
    <row r="43" spans="2:82" s="92" customFormat="1" ht="18.600000000000001" customHeight="1" thickBot="1" x14ac:dyDescent="0.3">
      <c r="B43" s="103"/>
      <c r="C43" s="228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30"/>
      <c r="O43" s="94"/>
      <c r="P43" s="94"/>
      <c r="Q43" s="94"/>
      <c r="R43" s="237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8"/>
      <c r="AX43" s="238"/>
      <c r="AY43" s="239"/>
      <c r="AZ43" s="94"/>
      <c r="BA43" s="94"/>
      <c r="BB43" s="94"/>
      <c r="BC43" s="94"/>
      <c r="BD43" s="220"/>
      <c r="BE43" s="221"/>
      <c r="BF43" s="221"/>
      <c r="BG43" s="221"/>
      <c r="BH43" s="221"/>
      <c r="BI43" s="221"/>
      <c r="BJ43" s="221"/>
      <c r="BK43" s="221"/>
      <c r="BL43" s="221"/>
      <c r="BM43" s="221"/>
      <c r="BN43" s="226"/>
      <c r="BO43" s="226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7"/>
      <c r="CB43" s="95"/>
      <c r="CD43" s="104"/>
    </row>
    <row r="44" spans="2:82" s="92" customFormat="1" ht="14.45" customHeight="1" x14ac:dyDescent="0.25">
      <c r="B44" s="103"/>
      <c r="C44" s="228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30"/>
      <c r="O44" s="94"/>
      <c r="P44" s="94"/>
      <c r="Q44" s="94"/>
      <c r="R44" s="237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8"/>
      <c r="AX44" s="238"/>
      <c r="AY44" s="239"/>
      <c r="AZ44" s="94"/>
      <c r="BA44" s="94"/>
      <c r="BB44" s="94"/>
      <c r="BC44" s="94"/>
      <c r="BD44" s="255" t="s">
        <v>62</v>
      </c>
      <c r="BE44" s="255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95"/>
      <c r="CD44" s="104"/>
    </row>
    <row r="45" spans="2:82" s="92" customFormat="1" ht="14.45" customHeight="1" x14ac:dyDescent="0.25">
      <c r="B45" s="103"/>
      <c r="C45" s="228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30"/>
      <c r="O45" s="94"/>
      <c r="P45" s="94"/>
      <c r="Q45" s="94"/>
      <c r="R45" s="237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8"/>
      <c r="AX45" s="238"/>
      <c r="AY45" s="239"/>
      <c r="AZ45" s="94"/>
      <c r="BA45" s="94"/>
      <c r="BB45" s="94"/>
      <c r="BC45" s="94"/>
      <c r="BD45" s="256"/>
      <c r="BE45" s="256"/>
      <c r="BF45" s="256"/>
      <c r="BG45" s="256"/>
      <c r="BH45" s="256"/>
      <c r="BI45" s="256"/>
      <c r="BJ45" s="256"/>
      <c r="BK45" s="256"/>
      <c r="BL45" s="25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95"/>
      <c r="CD45" s="104"/>
    </row>
    <row r="46" spans="2:82" s="92" customFormat="1" ht="15" customHeight="1" thickBot="1" x14ac:dyDescent="0.3">
      <c r="B46" s="103"/>
      <c r="C46" s="231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3"/>
      <c r="O46" s="94"/>
      <c r="P46" s="94"/>
      <c r="Q46" s="94"/>
      <c r="R46" s="240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2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105"/>
      <c r="BZ46" s="94"/>
      <c r="CA46" s="94"/>
      <c r="CB46" s="95"/>
      <c r="CD46" s="104"/>
    </row>
    <row r="47" spans="2:82" s="92" customFormat="1" ht="15.75" thickBot="1" x14ac:dyDescent="0.3">
      <c r="B47" s="103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104"/>
      <c r="AA47" s="10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105"/>
      <c r="AO47" s="105"/>
      <c r="AP47" s="105"/>
      <c r="AQ47" s="105"/>
      <c r="AR47" s="105"/>
      <c r="AS47" s="105"/>
      <c r="AT47" s="105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105"/>
      <c r="BZ47" s="94"/>
      <c r="CA47" s="94"/>
      <c r="CB47" s="95"/>
      <c r="CD47" s="101"/>
    </row>
    <row r="48" spans="2:82" s="92" customFormat="1" ht="18.600000000000001" customHeight="1" x14ac:dyDescent="0.25">
      <c r="B48" s="103"/>
      <c r="C48" s="243" t="s">
        <v>31</v>
      </c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5"/>
      <c r="O48" s="94"/>
      <c r="P48" s="94"/>
      <c r="Q48" s="94"/>
      <c r="R48" s="246" t="s">
        <v>49</v>
      </c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8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105"/>
      <c r="BZ48" s="94"/>
      <c r="CA48" s="94"/>
      <c r="CB48" s="95"/>
      <c r="CD48" s="101"/>
    </row>
    <row r="49" spans="2:82" s="92" customFormat="1" x14ac:dyDescent="0.25">
      <c r="B49" s="103"/>
      <c r="C49" s="228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30"/>
      <c r="O49" s="94"/>
      <c r="P49" s="94"/>
      <c r="Q49" s="94"/>
      <c r="R49" s="249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0"/>
      <c r="AV49" s="250"/>
      <c r="AW49" s="250"/>
      <c r="AX49" s="250"/>
      <c r="AY49" s="251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105"/>
      <c r="BZ49" s="94"/>
      <c r="CA49" s="94"/>
      <c r="CB49" s="95"/>
      <c r="CD49" s="101"/>
    </row>
    <row r="50" spans="2:82" s="92" customFormat="1" x14ac:dyDescent="0.25">
      <c r="B50" s="103"/>
      <c r="C50" s="228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30"/>
      <c r="O50" s="94"/>
      <c r="P50" s="94"/>
      <c r="Q50" s="94"/>
      <c r="R50" s="249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1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105"/>
      <c r="BZ50" s="94"/>
      <c r="CA50" s="94"/>
      <c r="CB50" s="95"/>
      <c r="CD50" s="101"/>
    </row>
    <row r="51" spans="2:82" s="92" customFormat="1" ht="14.45" customHeight="1" x14ac:dyDescent="0.25">
      <c r="B51" s="103"/>
      <c r="C51" s="228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30"/>
      <c r="O51" s="94"/>
      <c r="P51" s="94"/>
      <c r="Q51" s="94"/>
      <c r="R51" s="249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1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105"/>
      <c r="BZ51" s="94"/>
      <c r="CA51" s="94"/>
      <c r="CB51" s="95"/>
      <c r="CD51" s="101"/>
    </row>
    <row r="52" spans="2:82" s="92" customFormat="1" x14ac:dyDescent="0.25">
      <c r="B52" s="103"/>
      <c r="C52" s="228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30"/>
      <c r="O52" s="94"/>
      <c r="P52" s="94"/>
      <c r="Q52" s="94"/>
      <c r="R52" s="249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AT52" s="250"/>
      <c r="AU52" s="250"/>
      <c r="AV52" s="250"/>
      <c r="AW52" s="250"/>
      <c r="AX52" s="250"/>
      <c r="AY52" s="251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105"/>
      <c r="BZ52" s="94"/>
      <c r="CA52" s="94"/>
      <c r="CB52" s="95"/>
      <c r="CD52" s="101"/>
    </row>
    <row r="53" spans="2:82" s="92" customFormat="1" ht="14.45" customHeight="1" x14ac:dyDescent="0.25">
      <c r="B53" s="103"/>
      <c r="C53" s="228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30"/>
      <c r="O53" s="94"/>
      <c r="P53" s="94"/>
      <c r="Q53" s="94"/>
      <c r="R53" s="249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  <c r="AC53" s="250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1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105"/>
      <c r="BZ53" s="94"/>
      <c r="CA53" s="94"/>
      <c r="CB53" s="95"/>
      <c r="CD53" s="101"/>
    </row>
    <row r="54" spans="2:82" s="92" customFormat="1" x14ac:dyDescent="0.25">
      <c r="B54" s="103"/>
      <c r="C54" s="228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30"/>
      <c r="O54" s="94"/>
      <c r="P54" s="94"/>
      <c r="Q54" s="94"/>
      <c r="R54" s="249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  <c r="AP54" s="250"/>
      <c r="AQ54" s="250"/>
      <c r="AR54" s="250"/>
      <c r="AS54" s="250"/>
      <c r="AT54" s="250"/>
      <c r="AU54" s="250"/>
      <c r="AV54" s="250"/>
      <c r="AW54" s="250"/>
      <c r="AX54" s="250"/>
      <c r="AY54" s="251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105"/>
      <c r="BZ54" s="94"/>
      <c r="CA54" s="94"/>
      <c r="CB54" s="95"/>
      <c r="CD54" s="101"/>
    </row>
    <row r="55" spans="2:82" s="92" customFormat="1" ht="15.75" thickBot="1" x14ac:dyDescent="0.3">
      <c r="B55" s="103"/>
      <c r="C55" s="231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3"/>
      <c r="O55" s="94"/>
      <c r="P55" s="94"/>
      <c r="Q55" s="94"/>
      <c r="R55" s="252"/>
      <c r="S55" s="253"/>
      <c r="T55" s="253"/>
      <c r="U55" s="253"/>
      <c r="V55" s="253"/>
      <c r="W55" s="253"/>
      <c r="X55" s="253"/>
      <c r="Y55" s="253"/>
      <c r="Z55" s="253"/>
      <c r="AA55" s="253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3"/>
      <c r="AN55" s="253"/>
      <c r="AO55" s="253"/>
      <c r="AP55" s="253"/>
      <c r="AQ55" s="253"/>
      <c r="AR55" s="253"/>
      <c r="AS55" s="253"/>
      <c r="AT55" s="253"/>
      <c r="AU55" s="253"/>
      <c r="AV55" s="253"/>
      <c r="AW55" s="253"/>
      <c r="AX55" s="253"/>
      <c r="AY55" s="25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105"/>
      <c r="BZ55" s="94"/>
      <c r="CA55" s="94"/>
      <c r="CB55" s="95"/>
      <c r="CD55" s="101"/>
    </row>
    <row r="56" spans="2:82" s="92" customFormat="1" ht="15.75" thickBot="1" x14ac:dyDescent="0.3">
      <c r="B56" s="106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8"/>
      <c r="X56" s="108"/>
      <c r="Y56" s="108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10"/>
    </row>
    <row r="57" spans="2:82" s="92" customFormat="1" ht="15.75" thickBot="1" x14ac:dyDescent="0.3">
      <c r="B57" s="111"/>
      <c r="C57" s="78"/>
      <c r="D57" s="78"/>
      <c r="E57" s="78"/>
      <c r="F57" s="78"/>
      <c r="G57" s="78"/>
      <c r="H57" s="78"/>
      <c r="I57" s="78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</row>
    <row r="58" spans="2:82" s="92" customFormat="1" ht="18" customHeight="1" x14ac:dyDescent="0.25">
      <c r="B58" s="197" t="s">
        <v>5</v>
      </c>
      <c r="C58" s="198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  <c r="AZ58" s="198"/>
      <c r="BA58" s="198"/>
      <c r="BB58" s="198"/>
      <c r="BC58" s="198"/>
      <c r="BD58" s="198"/>
      <c r="BE58" s="198"/>
      <c r="BF58" s="198"/>
      <c r="BG58" s="198"/>
      <c r="BH58" s="198"/>
      <c r="BI58" s="198"/>
      <c r="BJ58" s="198"/>
      <c r="BK58" s="198"/>
      <c r="BL58" s="198"/>
      <c r="BM58" s="198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8"/>
      <c r="CA58" s="198"/>
      <c r="CB58" s="199"/>
    </row>
    <row r="59" spans="2:82" s="92" customFormat="1" ht="5.0999999999999996" customHeight="1" x14ac:dyDescent="0.25">
      <c r="B59" s="126"/>
      <c r="C59" s="93"/>
      <c r="D59" s="93"/>
      <c r="E59" s="93"/>
      <c r="F59" s="93"/>
      <c r="G59" s="93"/>
      <c r="H59" s="93"/>
      <c r="I59" s="93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5"/>
    </row>
    <row r="60" spans="2:82" s="92" customFormat="1" ht="15.75" x14ac:dyDescent="0.25">
      <c r="B60" s="112"/>
      <c r="C60" s="93"/>
      <c r="D60" s="93"/>
      <c r="E60" s="94"/>
      <c r="F60" s="113"/>
      <c r="G60" s="113"/>
      <c r="H60" s="113"/>
      <c r="I60" s="113"/>
      <c r="J60" s="113"/>
      <c r="K60" s="94"/>
      <c r="L60" s="94"/>
      <c r="M60" s="193" t="s">
        <v>46</v>
      </c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U60" s="115"/>
      <c r="AV60" s="115"/>
      <c r="AW60" s="115"/>
      <c r="AX60" s="115" t="s">
        <v>56</v>
      </c>
      <c r="AY60" s="115"/>
      <c r="AZ60" s="115"/>
      <c r="BA60" s="115"/>
      <c r="BB60" s="115"/>
      <c r="BC60" s="94"/>
      <c r="BD60" s="94"/>
      <c r="BE60" s="94"/>
      <c r="BF60" s="94"/>
      <c r="BG60" s="114"/>
      <c r="BH60" s="9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6"/>
    </row>
    <row r="61" spans="2:82" s="92" customFormat="1" ht="5.0999999999999996" customHeight="1" x14ac:dyDescent="0.25">
      <c r="B61" s="126"/>
      <c r="C61" s="93"/>
      <c r="D61" s="93"/>
      <c r="E61" s="94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5"/>
    </row>
    <row r="62" spans="2:82" s="92" customFormat="1" ht="14.45" customHeight="1" x14ac:dyDescent="0.25">
      <c r="B62" s="126"/>
      <c r="C62" s="93"/>
      <c r="D62" s="93"/>
      <c r="E62" s="94"/>
      <c r="F62" s="94"/>
      <c r="G62" s="94"/>
      <c r="H62" s="94"/>
      <c r="I62" s="94"/>
      <c r="J62" s="94"/>
      <c r="K62" s="94"/>
      <c r="L62" s="94"/>
      <c r="M62" s="214" t="s">
        <v>178</v>
      </c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2"/>
      <c r="AW62" s="212"/>
      <c r="AX62" s="212"/>
      <c r="AY62" s="214" t="s">
        <v>177</v>
      </c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117"/>
    </row>
    <row r="63" spans="2:82" s="92" customFormat="1" ht="14.45" customHeight="1" x14ac:dyDescent="0.25">
      <c r="B63" s="126"/>
      <c r="C63" s="93"/>
      <c r="D63" s="93"/>
      <c r="E63" s="94"/>
      <c r="F63" s="94"/>
      <c r="G63" s="94"/>
      <c r="H63" s="94"/>
      <c r="I63" s="94"/>
      <c r="J63" s="94"/>
      <c r="K63" s="94"/>
      <c r="L63" s="9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2"/>
      <c r="AW63" s="212"/>
      <c r="AX63" s="212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117"/>
    </row>
    <row r="64" spans="2:82" s="92" customFormat="1" ht="14.45" customHeight="1" x14ac:dyDescent="0.25">
      <c r="B64" s="126"/>
      <c r="C64" s="93"/>
      <c r="D64" s="93"/>
      <c r="E64" s="94"/>
      <c r="F64" s="94"/>
      <c r="G64" s="94"/>
      <c r="H64" s="94"/>
      <c r="I64" s="94"/>
      <c r="J64" s="94"/>
      <c r="K64" s="94"/>
      <c r="L64" s="9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2"/>
      <c r="AW64" s="212"/>
      <c r="AX64" s="212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117"/>
    </row>
    <row r="65" spans="2:80" s="92" customFormat="1" x14ac:dyDescent="0.25">
      <c r="B65" s="126"/>
      <c r="C65" s="93"/>
      <c r="D65" s="93"/>
      <c r="E65" s="94"/>
      <c r="F65" s="94"/>
      <c r="G65" s="94"/>
      <c r="H65" s="94"/>
      <c r="I65" s="94"/>
      <c r="J65" s="94"/>
      <c r="K65" s="94"/>
      <c r="L65" s="9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2"/>
      <c r="AW65" s="212"/>
      <c r="AX65" s="212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117"/>
    </row>
    <row r="66" spans="2:80" s="92" customFormat="1" x14ac:dyDescent="0.25">
      <c r="B66" s="126"/>
      <c r="C66" s="93"/>
      <c r="D66" s="93"/>
      <c r="E66" s="94"/>
      <c r="F66" s="127"/>
      <c r="G66" s="94"/>
      <c r="H66" s="94"/>
      <c r="I66" s="94"/>
      <c r="J66" s="94"/>
      <c r="K66" s="94"/>
      <c r="L66" s="9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2"/>
      <c r="AW66" s="212"/>
      <c r="AX66" s="212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117"/>
    </row>
    <row r="67" spans="2:80" s="92" customFormat="1" x14ac:dyDescent="0.25">
      <c r="B67" s="126"/>
      <c r="C67" s="93"/>
      <c r="D67" s="93"/>
      <c r="E67" s="94"/>
      <c r="F67" s="94"/>
      <c r="G67" s="94"/>
      <c r="H67" s="94"/>
      <c r="I67" s="94"/>
      <c r="J67" s="94"/>
      <c r="K67" s="94"/>
      <c r="L67" s="9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2"/>
      <c r="AW67" s="212"/>
      <c r="AX67" s="212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117"/>
    </row>
    <row r="68" spans="2:80" s="92" customFormat="1" x14ac:dyDescent="0.25">
      <c r="B68" s="126"/>
      <c r="C68" s="93"/>
      <c r="D68" s="93"/>
      <c r="E68" s="94"/>
      <c r="F68" s="94"/>
      <c r="G68" s="94"/>
      <c r="H68" s="94"/>
      <c r="I68" s="94"/>
      <c r="J68" s="94"/>
      <c r="K68" s="94"/>
      <c r="L68" s="9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2"/>
      <c r="AW68" s="212"/>
      <c r="AX68" s="212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117"/>
    </row>
    <row r="69" spans="2:80" s="92" customFormat="1" x14ac:dyDescent="0.25">
      <c r="B69" s="126"/>
      <c r="C69" s="93"/>
      <c r="D69" s="93"/>
      <c r="E69" s="94"/>
      <c r="F69" s="94"/>
      <c r="G69" s="94"/>
      <c r="H69" s="94"/>
      <c r="I69" s="94"/>
      <c r="J69" s="94"/>
      <c r="K69" s="94"/>
      <c r="L69" s="9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2"/>
      <c r="AW69" s="212"/>
      <c r="AX69" s="212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117"/>
    </row>
    <row r="70" spans="2:80" s="92" customFormat="1" x14ac:dyDescent="0.25">
      <c r="B70" s="126"/>
      <c r="C70" s="93"/>
      <c r="D70" s="93"/>
      <c r="E70" s="94"/>
      <c r="F70" s="94"/>
      <c r="G70" s="94"/>
      <c r="H70" s="94"/>
      <c r="I70" s="94"/>
      <c r="J70" s="94"/>
      <c r="K70" s="94"/>
      <c r="L70" s="9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2"/>
      <c r="AW70" s="212"/>
      <c r="AX70" s="212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117"/>
    </row>
    <row r="71" spans="2:80" s="92" customFormat="1" x14ac:dyDescent="0.25">
      <c r="B71" s="126"/>
      <c r="C71" s="93"/>
      <c r="D71" s="93"/>
      <c r="E71" s="94"/>
      <c r="F71" s="94"/>
      <c r="G71" s="94"/>
      <c r="H71" s="94"/>
      <c r="I71" s="94"/>
      <c r="J71" s="94"/>
      <c r="K71" s="94"/>
      <c r="L71" s="9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2"/>
      <c r="AW71" s="212"/>
      <c r="AX71" s="212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117"/>
    </row>
    <row r="72" spans="2:80" s="92" customFormat="1" x14ac:dyDescent="0.25">
      <c r="B72" s="126"/>
      <c r="C72" s="93"/>
      <c r="D72" s="93"/>
      <c r="E72" s="94"/>
      <c r="F72" s="94"/>
      <c r="G72" s="94"/>
      <c r="H72" s="94"/>
      <c r="I72" s="94"/>
      <c r="J72" s="94"/>
      <c r="K72" s="94"/>
      <c r="L72" s="9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2"/>
      <c r="AW72" s="212"/>
      <c r="AX72" s="212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117"/>
    </row>
    <row r="73" spans="2:80" s="92" customFormat="1" ht="15.75" thickBot="1" x14ac:dyDescent="0.3">
      <c r="B73" s="139"/>
      <c r="C73" s="119"/>
      <c r="D73" s="119"/>
      <c r="E73" s="108"/>
      <c r="F73" s="108"/>
      <c r="G73" s="108"/>
      <c r="H73" s="108"/>
      <c r="I73" s="108"/>
      <c r="J73" s="108"/>
      <c r="K73" s="108"/>
      <c r="L73" s="108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  <c r="AA73" s="215"/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3"/>
      <c r="AW73" s="213"/>
      <c r="AX73" s="213"/>
      <c r="AY73" s="215"/>
      <c r="AZ73" s="215"/>
      <c r="BA73" s="215"/>
      <c r="BB73" s="215"/>
      <c r="BC73" s="215"/>
      <c r="BD73" s="215"/>
      <c r="BE73" s="215"/>
      <c r="BF73" s="215"/>
      <c r="BG73" s="215"/>
      <c r="BH73" s="215"/>
      <c r="BI73" s="215"/>
      <c r="BJ73" s="215"/>
      <c r="BK73" s="215"/>
      <c r="BL73" s="215"/>
      <c r="BM73" s="215"/>
      <c r="BN73" s="215"/>
      <c r="BO73" s="215"/>
      <c r="BP73" s="215"/>
      <c r="BQ73" s="215"/>
      <c r="BR73" s="215"/>
      <c r="BS73" s="215"/>
      <c r="BT73" s="215"/>
      <c r="BU73" s="215"/>
      <c r="BV73" s="215"/>
      <c r="BW73" s="215"/>
      <c r="BX73" s="215"/>
      <c r="BY73" s="215"/>
      <c r="BZ73" s="215"/>
      <c r="CA73" s="215"/>
      <c r="CB73" s="120"/>
    </row>
    <row r="74" spans="2:80" s="92" customFormat="1" ht="15.75" thickBot="1" x14ac:dyDescent="0.3">
      <c r="B74" s="111"/>
      <c r="C74" s="78"/>
      <c r="D74" s="78"/>
      <c r="E74" s="78"/>
      <c r="F74" s="78"/>
      <c r="G74" s="78"/>
      <c r="H74" s="78"/>
      <c r="I74" s="78"/>
      <c r="M74" s="92" t="s">
        <v>47</v>
      </c>
    </row>
    <row r="75" spans="2:80" s="92" customFormat="1" ht="18" customHeight="1" x14ac:dyDescent="0.25">
      <c r="B75" s="197" t="s">
        <v>6</v>
      </c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9"/>
    </row>
    <row r="76" spans="2:80" s="92" customFormat="1" ht="5.0999999999999996" customHeight="1" x14ac:dyDescent="0.25">
      <c r="B76" s="96"/>
      <c r="C76" s="93"/>
      <c r="D76" s="93"/>
      <c r="E76" s="93"/>
      <c r="F76" s="93"/>
      <c r="G76" s="93"/>
      <c r="H76" s="93"/>
      <c r="I76" s="93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5"/>
    </row>
    <row r="77" spans="2:80" s="92" customFormat="1" ht="14.45" customHeight="1" x14ac:dyDescent="0.25">
      <c r="B77" s="202" t="s">
        <v>7</v>
      </c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115"/>
      <c r="Y77" s="206" t="s">
        <v>50</v>
      </c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115"/>
      <c r="AS77" s="206" t="s">
        <v>53</v>
      </c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115"/>
      <c r="BK77" s="203" t="s">
        <v>63</v>
      </c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8"/>
    </row>
    <row r="78" spans="2:80" s="92" customFormat="1" ht="15" customHeight="1" x14ac:dyDescent="0.25">
      <c r="B78" s="204" t="s">
        <v>8</v>
      </c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121"/>
      <c r="Y78" s="207" t="s">
        <v>51</v>
      </c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85"/>
      <c r="AS78" s="207" t="s">
        <v>54</v>
      </c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121"/>
      <c r="BK78" s="209" t="s">
        <v>64</v>
      </c>
      <c r="BL78" s="207"/>
      <c r="BM78" s="207"/>
      <c r="BN78" s="207"/>
      <c r="BO78" s="207"/>
      <c r="BP78" s="207"/>
      <c r="BQ78" s="207"/>
      <c r="BR78" s="207"/>
      <c r="BS78" s="207"/>
      <c r="BT78" s="207"/>
      <c r="BU78" s="207"/>
      <c r="BV78" s="207"/>
      <c r="BW78" s="207"/>
      <c r="BX78" s="207"/>
      <c r="BY78" s="207"/>
      <c r="BZ78" s="207"/>
      <c r="CA78" s="207"/>
      <c r="CB78" s="210"/>
    </row>
    <row r="79" spans="2:80" s="92" customFormat="1" ht="15" customHeight="1" x14ac:dyDescent="0.25">
      <c r="B79" s="204" t="s">
        <v>9</v>
      </c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121"/>
      <c r="Y79" s="207" t="s">
        <v>52</v>
      </c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85"/>
      <c r="AS79" s="207" t="s">
        <v>55</v>
      </c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121"/>
      <c r="BK79" s="205" t="s">
        <v>65</v>
      </c>
      <c r="BL79" s="205"/>
      <c r="BM79" s="205"/>
      <c r="BN79" s="205"/>
      <c r="BO79" s="205"/>
      <c r="BP79" s="205"/>
      <c r="BQ79" s="205"/>
      <c r="BR79" s="205"/>
      <c r="BS79" s="205"/>
      <c r="BT79" s="205"/>
      <c r="BU79" s="205"/>
      <c r="BV79" s="205"/>
      <c r="BW79" s="205"/>
      <c r="BX79" s="205"/>
      <c r="BY79" s="205"/>
      <c r="BZ79" s="205"/>
      <c r="CA79" s="205"/>
      <c r="CB79" s="211"/>
    </row>
    <row r="80" spans="2:80" s="92" customFormat="1" x14ac:dyDescent="0.25">
      <c r="B80" s="96"/>
      <c r="C80" s="97"/>
      <c r="D80" s="93"/>
      <c r="E80" s="93"/>
      <c r="F80" s="93"/>
      <c r="G80" s="93"/>
      <c r="H80" s="93"/>
      <c r="I80" s="93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5"/>
    </row>
    <row r="81" spans="2:80" s="92" customFormat="1" x14ac:dyDescent="0.25">
      <c r="B81" s="96"/>
      <c r="C81" s="97"/>
      <c r="D81" s="93"/>
      <c r="E81" s="93"/>
      <c r="F81" s="93"/>
      <c r="G81" s="93"/>
      <c r="H81" s="93"/>
      <c r="I81" s="93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5"/>
    </row>
    <row r="82" spans="2:80" s="92" customFormat="1" x14ac:dyDescent="0.25">
      <c r="B82" s="96"/>
      <c r="C82" s="97"/>
      <c r="D82" s="93"/>
      <c r="E82" s="93"/>
      <c r="F82" s="93"/>
      <c r="G82" s="93"/>
      <c r="H82" s="93"/>
      <c r="I82" s="93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5"/>
    </row>
    <row r="83" spans="2:80" s="92" customFormat="1" x14ac:dyDescent="0.25">
      <c r="B83" s="96"/>
      <c r="C83" s="97"/>
      <c r="D83" s="93"/>
      <c r="E83" s="93"/>
      <c r="F83" s="93"/>
      <c r="G83" s="93"/>
      <c r="H83" s="93"/>
      <c r="I83" s="93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5"/>
    </row>
    <row r="84" spans="2:80" s="92" customFormat="1" x14ac:dyDescent="0.25">
      <c r="B84" s="96"/>
      <c r="C84" s="97"/>
      <c r="D84" s="93"/>
      <c r="E84" s="93"/>
      <c r="F84" s="93"/>
      <c r="G84" s="93"/>
      <c r="H84" s="93"/>
      <c r="I84" s="93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5"/>
    </row>
    <row r="85" spans="2:80" s="92" customFormat="1" x14ac:dyDescent="0.25">
      <c r="B85" s="96"/>
      <c r="C85" s="97"/>
      <c r="D85" s="93"/>
      <c r="E85" s="93"/>
      <c r="F85" s="93"/>
      <c r="G85" s="93"/>
      <c r="H85" s="93"/>
      <c r="I85" s="93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5"/>
    </row>
    <row r="86" spans="2:80" s="92" customFormat="1" x14ac:dyDescent="0.25">
      <c r="B86" s="96"/>
      <c r="C86" s="97"/>
      <c r="D86" s="93"/>
      <c r="E86" s="93"/>
      <c r="F86" s="93"/>
      <c r="G86" s="93"/>
      <c r="H86" s="93"/>
      <c r="I86" s="93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5"/>
    </row>
    <row r="87" spans="2:80" s="92" customFormat="1" x14ac:dyDescent="0.25">
      <c r="B87" s="96"/>
      <c r="C87" s="97"/>
      <c r="D87" s="93"/>
      <c r="E87" s="93"/>
      <c r="F87" s="93"/>
      <c r="G87" s="93"/>
      <c r="H87" s="93"/>
      <c r="I87" s="93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5"/>
    </row>
    <row r="88" spans="2:80" s="92" customFormat="1" ht="15.75" thickBot="1" x14ac:dyDescent="0.3">
      <c r="B88" s="118"/>
      <c r="C88" s="122"/>
      <c r="D88" s="119"/>
      <c r="E88" s="119"/>
      <c r="F88" s="119"/>
      <c r="G88" s="119"/>
      <c r="H88" s="119"/>
      <c r="I88" s="119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10"/>
    </row>
    <row r="89" spans="2:80" s="92" customFormat="1" ht="15.75" thickBot="1" x14ac:dyDescent="0.3">
      <c r="B89" s="111"/>
      <c r="C89" s="111"/>
      <c r="D89" s="78"/>
      <c r="E89" s="78"/>
      <c r="F89" s="78"/>
      <c r="G89" s="78"/>
      <c r="H89" s="78"/>
      <c r="I89" s="78"/>
    </row>
    <row r="90" spans="2:80" s="92" customFormat="1" ht="18" customHeight="1" x14ac:dyDescent="0.25">
      <c r="B90" s="197" t="s">
        <v>10</v>
      </c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9"/>
    </row>
    <row r="91" spans="2:80" s="92" customFormat="1" ht="5.0999999999999996" customHeight="1" x14ac:dyDescent="0.25">
      <c r="B91" s="96"/>
      <c r="C91" s="93"/>
      <c r="D91" s="93"/>
      <c r="E91" s="93"/>
      <c r="F91" s="93"/>
      <c r="G91" s="93"/>
      <c r="H91" s="93"/>
      <c r="I91" s="93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5"/>
    </row>
    <row r="92" spans="2:80" s="92" customFormat="1" x14ac:dyDescent="0.25">
      <c r="B92" s="128" t="s">
        <v>11</v>
      </c>
      <c r="C92" s="129"/>
      <c r="D92" s="129"/>
      <c r="E92" s="129"/>
      <c r="F92" s="129"/>
      <c r="G92" s="129" t="s">
        <v>32</v>
      </c>
      <c r="H92" s="129"/>
      <c r="I92" s="93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 t="s">
        <v>179</v>
      </c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 t="s">
        <v>182</v>
      </c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5"/>
    </row>
    <row r="93" spans="2:80" s="92" customFormat="1" ht="18" x14ac:dyDescent="0.25">
      <c r="B93" s="130" t="s">
        <v>12</v>
      </c>
      <c r="C93" s="131"/>
      <c r="D93" s="129"/>
      <c r="E93" s="129"/>
      <c r="F93" s="129"/>
      <c r="G93" s="132" t="s">
        <v>33</v>
      </c>
      <c r="H93" s="129"/>
      <c r="I93" s="93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 t="s">
        <v>180</v>
      </c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 t="s">
        <v>183</v>
      </c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5"/>
    </row>
    <row r="94" spans="2:80" s="92" customFormat="1" ht="18" x14ac:dyDescent="0.25">
      <c r="B94" s="130" t="s">
        <v>13</v>
      </c>
      <c r="C94" s="131"/>
      <c r="D94" s="129"/>
      <c r="E94" s="129"/>
      <c r="F94" s="129"/>
      <c r="G94" s="132" t="s">
        <v>34</v>
      </c>
      <c r="H94" s="129"/>
      <c r="I94" s="93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 t="s">
        <v>181</v>
      </c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 t="s">
        <v>184</v>
      </c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5"/>
    </row>
    <row r="95" spans="2:80" s="92" customFormat="1" x14ac:dyDescent="0.25">
      <c r="B95" s="133" t="s">
        <v>14</v>
      </c>
      <c r="C95" s="131"/>
      <c r="D95" s="129"/>
      <c r="E95" s="129"/>
      <c r="F95" s="129"/>
      <c r="G95" s="134" t="s">
        <v>35</v>
      </c>
      <c r="H95" s="129"/>
      <c r="I95" s="93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5"/>
    </row>
    <row r="96" spans="2:80" s="92" customFormat="1" x14ac:dyDescent="0.25">
      <c r="B96" s="133" t="s">
        <v>15</v>
      </c>
      <c r="C96" s="131"/>
      <c r="D96" s="129"/>
      <c r="E96" s="129"/>
      <c r="F96" s="129"/>
      <c r="G96" s="134" t="s">
        <v>36</v>
      </c>
      <c r="H96" s="129"/>
      <c r="I96" s="93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5"/>
    </row>
    <row r="97" spans="2:80" s="92" customFormat="1" ht="17.25" x14ac:dyDescent="0.25">
      <c r="B97" s="133" t="s">
        <v>16</v>
      </c>
      <c r="C97" s="131"/>
      <c r="D97" s="129"/>
      <c r="E97" s="129"/>
      <c r="F97" s="129"/>
      <c r="G97" s="134" t="s">
        <v>37</v>
      </c>
      <c r="H97" s="129"/>
      <c r="I97" s="93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5"/>
    </row>
    <row r="98" spans="2:80" s="92" customFormat="1" x14ac:dyDescent="0.25">
      <c r="B98" s="133" t="s">
        <v>17</v>
      </c>
      <c r="C98" s="131"/>
      <c r="D98" s="129"/>
      <c r="E98" s="129"/>
      <c r="F98" s="129"/>
      <c r="G98" s="134" t="s">
        <v>38</v>
      </c>
      <c r="H98" s="129"/>
      <c r="I98" s="93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5"/>
    </row>
    <row r="99" spans="2:80" s="92" customFormat="1" x14ac:dyDescent="0.25">
      <c r="B99" s="133" t="s">
        <v>18</v>
      </c>
      <c r="C99" s="131"/>
      <c r="D99" s="129"/>
      <c r="E99" s="129"/>
      <c r="F99" s="129"/>
      <c r="G99" s="131" t="s">
        <v>39</v>
      </c>
      <c r="H99" s="129"/>
      <c r="I99" s="93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5"/>
    </row>
    <row r="100" spans="2:80" s="92" customFormat="1" x14ac:dyDescent="0.25">
      <c r="B100" s="133" t="s">
        <v>19</v>
      </c>
      <c r="C100" s="131"/>
      <c r="D100" s="129"/>
      <c r="E100" s="129"/>
      <c r="F100" s="129"/>
      <c r="G100" s="134" t="s">
        <v>40</v>
      </c>
      <c r="H100" s="129"/>
      <c r="I100" s="93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5"/>
    </row>
    <row r="101" spans="2:80" s="92" customFormat="1" x14ac:dyDescent="0.25">
      <c r="B101" s="133" t="s">
        <v>20</v>
      </c>
      <c r="C101" s="131"/>
      <c r="D101" s="129"/>
      <c r="E101" s="129"/>
      <c r="F101" s="129"/>
      <c r="G101" s="134" t="s">
        <v>41</v>
      </c>
      <c r="H101" s="129"/>
      <c r="I101" s="93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  <c r="BZ101" s="94"/>
      <c r="CA101" s="94"/>
      <c r="CB101" s="95"/>
    </row>
    <row r="102" spans="2:80" s="92" customFormat="1" x14ac:dyDescent="0.25">
      <c r="B102" s="133" t="s">
        <v>21</v>
      </c>
      <c r="C102" s="131"/>
      <c r="D102" s="129"/>
      <c r="E102" s="129"/>
      <c r="F102" s="129"/>
      <c r="G102" s="134" t="s">
        <v>42</v>
      </c>
      <c r="H102" s="129"/>
      <c r="I102" s="93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5"/>
    </row>
    <row r="103" spans="2:80" s="92" customFormat="1" x14ac:dyDescent="0.25">
      <c r="B103" s="133" t="s">
        <v>22</v>
      </c>
      <c r="C103" s="131"/>
      <c r="D103" s="129"/>
      <c r="E103" s="129"/>
      <c r="F103" s="129"/>
      <c r="G103" s="134" t="s">
        <v>43</v>
      </c>
      <c r="H103" s="129"/>
      <c r="I103" s="93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5"/>
    </row>
    <row r="104" spans="2:80" s="92" customFormat="1" x14ac:dyDescent="0.25">
      <c r="B104" s="133" t="s">
        <v>23</v>
      </c>
      <c r="C104" s="131"/>
      <c r="D104" s="129"/>
      <c r="E104" s="129"/>
      <c r="F104" s="129"/>
      <c r="G104" s="134" t="s">
        <v>44</v>
      </c>
      <c r="H104" s="129"/>
      <c r="I104" s="93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5"/>
    </row>
    <row r="105" spans="2:80" s="92" customFormat="1" x14ac:dyDescent="0.25">
      <c r="B105" s="133" t="s">
        <v>24</v>
      </c>
      <c r="C105" s="131"/>
      <c r="D105" s="129"/>
      <c r="E105" s="129"/>
      <c r="F105" s="129"/>
      <c r="G105" s="134" t="s">
        <v>45</v>
      </c>
      <c r="H105" s="129"/>
      <c r="I105" s="93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5"/>
    </row>
    <row r="106" spans="2:80" s="92" customFormat="1" ht="5.0999999999999996" customHeight="1" thickBot="1" x14ac:dyDescent="0.3">
      <c r="B106" s="123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10"/>
    </row>
    <row r="107" spans="2:80" s="92" customFormat="1" ht="15.75" thickBot="1" x14ac:dyDescent="0.3">
      <c r="C107" s="78"/>
      <c r="D107" s="78"/>
      <c r="E107" s="78"/>
      <c r="F107" s="78"/>
      <c r="G107" s="78"/>
      <c r="H107" s="78"/>
      <c r="I107" s="78"/>
    </row>
    <row r="108" spans="2:80" s="92" customFormat="1" ht="18" x14ac:dyDescent="0.25">
      <c r="B108" s="197" t="s">
        <v>25</v>
      </c>
      <c r="C108" s="198"/>
      <c r="D108" s="198"/>
      <c r="E108" s="198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98"/>
      <c r="AT108" s="198"/>
      <c r="AU108" s="198"/>
      <c r="AV108" s="198"/>
      <c r="AW108" s="198"/>
      <c r="AX108" s="198"/>
      <c r="AY108" s="198"/>
      <c r="AZ108" s="198"/>
      <c r="BA108" s="198"/>
      <c r="BB108" s="198"/>
      <c r="BC108" s="198"/>
      <c r="BD108" s="198"/>
      <c r="BE108" s="198"/>
      <c r="BF108" s="198"/>
      <c r="BG108" s="198"/>
      <c r="BH108" s="198"/>
      <c r="BI108" s="198"/>
      <c r="BJ108" s="198"/>
      <c r="BK108" s="198"/>
      <c r="BL108" s="198"/>
      <c r="BM108" s="198"/>
      <c r="BN108" s="198"/>
      <c r="BO108" s="198"/>
      <c r="BP108" s="198"/>
      <c r="BQ108" s="198"/>
      <c r="BR108" s="198"/>
      <c r="BS108" s="198"/>
      <c r="BT108" s="198"/>
      <c r="BU108" s="198"/>
      <c r="BV108" s="198"/>
      <c r="BW108" s="198"/>
      <c r="BX108" s="198"/>
      <c r="BY108" s="198"/>
      <c r="BZ108" s="198"/>
      <c r="CA108" s="198"/>
      <c r="CB108" s="199"/>
    </row>
    <row r="109" spans="2:80" s="92" customFormat="1" ht="5.0999999999999996" customHeight="1" x14ac:dyDescent="0.25">
      <c r="B109" s="99"/>
      <c r="C109" s="93"/>
      <c r="D109" s="93"/>
      <c r="E109" s="93"/>
      <c r="F109" s="93"/>
      <c r="G109" s="93"/>
      <c r="H109" s="93"/>
      <c r="I109" s="93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5"/>
    </row>
    <row r="110" spans="2:80" s="92" customFormat="1" x14ac:dyDescent="0.25">
      <c r="B110" s="99" t="s">
        <v>26</v>
      </c>
      <c r="C110" s="93"/>
      <c r="D110" s="93"/>
      <c r="E110" s="93"/>
      <c r="F110" s="93"/>
      <c r="G110" s="93"/>
      <c r="H110" s="93"/>
      <c r="I110" s="93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5"/>
    </row>
    <row r="111" spans="2:80" s="92" customFormat="1" ht="5.0999999999999996" customHeight="1" thickBot="1" x14ac:dyDescent="0.3">
      <c r="B111" s="200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10"/>
    </row>
    <row r="112" spans="2:80" s="92" customFormat="1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</row>
    <row r="113" spans="2:9" ht="21.75" customHeight="1" x14ac:dyDescent="0.25">
      <c r="B113" s="125" t="s">
        <v>27</v>
      </c>
      <c r="C113" s="125"/>
      <c r="D113" s="125"/>
      <c r="E113" s="125"/>
      <c r="F113" s="125"/>
      <c r="G113" s="125"/>
      <c r="H113" s="125"/>
      <c r="I113" s="125"/>
    </row>
    <row r="114" spans="2:9" ht="5.0999999999999996" customHeight="1" x14ac:dyDescent="0.25">
      <c r="B114" s="125"/>
      <c r="C114" s="125"/>
      <c r="D114" s="125"/>
      <c r="E114" s="125"/>
      <c r="F114" s="125"/>
      <c r="G114" s="125"/>
      <c r="H114" s="125"/>
      <c r="I114" s="125"/>
    </row>
    <row r="115" spans="2:9" ht="18.75" x14ac:dyDescent="0.25">
      <c r="B115" s="125" t="s">
        <v>28</v>
      </c>
      <c r="C115" s="125"/>
      <c r="D115" s="125"/>
      <c r="E115" s="125"/>
      <c r="F115" s="125"/>
      <c r="G115" s="125"/>
      <c r="H115" s="125"/>
      <c r="I115" s="125"/>
    </row>
    <row r="116" spans="2:9" ht="8.25" customHeight="1" x14ac:dyDescent="0.25">
      <c r="B116" s="125"/>
      <c r="C116" s="125"/>
      <c r="D116" s="125"/>
      <c r="E116" s="125"/>
      <c r="F116" s="125"/>
      <c r="G116" s="125"/>
      <c r="H116" s="125"/>
      <c r="I116" s="125"/>
    </row>
    <row r="117" spans="2:9" x14ac:dyDescent="0.25">
      <c r="B117" s="125"/>
      <c r="C117" s="125"/>
      <c r="D117" s="125"/>
      <c r="E117" s="125"/>
      <c r="F117" s="125"/>
      <c r="G117" s="125"/>
      <c r="H117" s="125"/>
      <c r="I117" s="125"/>
    </row>
    <row r="118" spans="2:9" x14ac:dyDescent="0.25">
      <c r="B118" s="125"/>
      <c r="C118" s="125"/>
      <c r="D118" s="125"/>
      <c r="E118" s="125"/>
      <c r="F118" s="125"/>
      <c r="G118" s="125"/>
      <c r="H118" s="125"/>
      <c r="I118" s="125"/>
    </row>
    <row r="119" spans="2:9" x14ac:dyDescent="0.25">
      <c r="B119" s="125"/>
      <c r="C119" s="125"/>
      <c r="D119" s="125"/>
      <c r="E119" s="125"/>
      <c r="F119" s="125"/>
      <c r="G119" s="125"/>
      <c r="H119" s="125"/>
      <c r="I119" s="125"/>
    </row>
    <row r="120" spans="2:9" x14ac:dyDescent="0.25">
      <c r="B120" s="125"/>
      <c r="C120" s="125"/>
      <c r="D120" s="125"/>
      <c r="E120" s="125"/>
      <c r="F120" s="125"/>
      <c r="G120" s="125"/>
      <c r="H120" s="125"/>
      <c r="I120" s="125"/>
    </row>
    <row r="121" spans="2:9" x14ac:dyDescent="0.25">
      <c r="B121" s="125"/>
      <c r="C121" s="125"/>
      <c r="D121" s="125"/>
      <c r="E121" s="125"/>
      <c r="F121" s="125"/>
      <c r="G121" s="125"/>
      <c r="H121" s="125"/>
      <c r="I121" s="125"/>
    </row>
    <row r="122" spans="2:9" x14ac:dyDescent="0.25">
      <c r="B122" s="125"/>
      <c r="C122" s="125"/>
      <c r="D122" s="125"/>
      <c r="E122" s="125"/>
      <c r="F122" s="125"/>
      <c r="G122" s="125"/>
      <c r="H122" s="125"/>
      <c r="I122" s="125"/>
    </row>
    <row r="123" spans="2:9" x14ac:dyDescent="0.25">
      <c r="B123" s="125"/>
      <c r="C123" s="125"/>
      <c r="D123" s="125"/>
      <c r="E123" s="125"/>
      <c r="F123" s="125"/>
      <c r="G123" s="125"/>
      <c r="H123" s="125"/>
      <c r="I123" s="125"/>
    </row>
    <row r="124" spans="2:9" x14ac:dyDescent="0.25">
      <c r="B124" s="125"/>
      <c r="C124" s="125"/>
      <c r="D124" s="125"/>
      <c r="E124" s="125"/>
      <c r="F124" s="125"/>
      <c r="G124" s="125"/>
      <c r="H124" s="125"/>
      <c r="I124" s="125"/>
    </row>
    <row r="125" spans="2:9" x14ac:dyDescent="0.25">
      <c r="B125" s="125"/>
      <c r="C125" s="125"/>
      <c r="D125" s="125"/>
      <c r="E125" s="125"/>
      <c r="F125" s="125"/>
      <c r="G125" s="125"/>
      <c r="H125" s="125"/>
      <c r="I125" s="125"/>
    </row>
    <row r="126" spans="2:9" x14ac:dyDescent="0.25">
      <c r="C126" s="125"/>
      <c r="D126" s="125"/>
      <c r="E126" s="125"/>
      <c r="F126" s="125"/>
      <c r="G126" s="125"/>
      <c r="H126" s="125"/>
      <c r="I126" s="125"/>
    </row>
  </sheetData>
  <mergeCells count="47">
    <mergeCell ref="B14:CB19"/>
    <mergeCell ref="B4:CB4"/>
    <mergeCell ref="B6:CB6"/>
    <mergeCell ref="B8:CB8"/>
    <mergeCell ref="B10:CB10"/>
    <mergeCell ref="B12:CB12"/>
    <mergeCell ref="C21:N21"/>
    <mergeCell ref="B58:CB58"/>
    <mergeCell ref="BD21:CA21"/>
    <mergeCell ref="C23:N23"/>
    <mergeCell ref="BD33:BM34"/>
    <mergeCell ref="BN33:BT34"/>
    <mergeCell ref="BU33:CA34"/>
    <mergeCell ref="R21:AY21"/>
    <mergeCell ref="BD35:BM36"/>
    <mergeCell ref="BN35:BT36"/>
    <mergeCell ref="BU35:CA36"/>
    <mergeCell ref="BD37:BM38"/>
    <mergeCell ref="BN37:BT38"/>
    <mergeCell ref="BU37:CA38"/>
    <mergeCell ref="AV62:AX73"/>
    <mergeCell ref="AY62:CA73"/>
    <mergeCell ref="M62:AU73"/>
    <mergeCell ref="BD39:BM43"/>
    <mergeCell ref="BN39:CA43"/>
    <mergeCell ref="C24:N46"/>
    <mergeCell ref="R23:AY46"/>
    <mergeCell ref="C48:N48"/>
    <mergeCell ref="R48:AY55"/>
    <mergeCell ref="C49:N55"/>
    <mergeCell ref="BD44:CA45"/>
    <mergeCell ref="B75:CB75"/>
    <mergeCell ref="B111:O111"/>
    <mergeCell ref="B90:CB90"/>
    <mergeCell ref="B108:CB108"/>
    <mergeCell ref="B77:W77"/>
    <mergeCell ref="B78:W78"/>
    <mergeCell ref="B79:W79"/>
    <mergeCell ref="Y77:AQ77"/>
    <mergeCell ref="Y78:AQ78"/>
    <mergeCell ref="Y79:AQ79"/>
    <mergeCell ref="BK77:CB77"/>
    <mergeCell ref="BK78:CB78"/>
    <mergeCell ref="BK79:CB79"/>
    <mergeCell ref="AS77:BI77"/>
    <mergeCell ref="AS78:BI78"/>
    <mergeCell ref="AS79:BI79"/>
  </mergeCells>
  <phoneticPr fontId="11" type="noConversion"/>
  <pageMargins left="0.39370078740157483" right="0.39370078740157483" top="0.59055118110236227" bottom="0.39370078740157483" header="0.23622047244094491" footer="0.23622047244094491"/>
  <pageSetup paperSize="9" scale="42" orientation="portrait" r:id="rId1"/>
  <headerFooter>
    <oddFooter>&amp;CPage &amp;P of &amp;N</oddFooter>
  </headerFooter>
  <drawing r:id="rId2"/>
  <extLst>
    <ext xmlns:mx="http://schemas.microsoft.com/office/mac/excel/2008/main" uri="{64002731-A6B0-56B0-2670-7721B7C09600}">
      <mx:PLV Mode="0" OnePage="0" WScale="7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AE70"/>
  <sheetViews>
    <sheetView showGridLines="0" showRowColHeaders="0" showRuler="0" zoomScale="85" zoomScaleNormal="85" zoomScaleSheetLayoutView="25" workbookViewId="0">
      <pane xSplit="2" ySplit="10" topLeftCell="G11" activePane="bottomRight" state="frozen"/>
      <selection pane="topRight" activeCell="G1" sqref="G1"/>
      <selection pane="bottomLeft" activeCell="A8" sqref="A8"/>
      <selection pane="bottomRight" activeCell="G2" sqref="G2"/>
    </sheetView>
  </sheetViews>
  <sheetFormatPr defaultColWidth="8.7109375" defaultRowHeight="12.75" x14ac:dyDescent="0.25"/>
  <cols>
    <col min="1" max="1" width="2" style="5" customWidth="1"/>
    <col min="2" max="2" width="55.5703125" style="5" customWidth="1"/>
    <col min="3" max="3" width="24" style="5" customWidth="1"/>
    <col min="4" max="4" width="17.5703125" style="30" customWidth="1"/>
    <col min="5" max="5" width="36" style="5" customWidth="1"/>
    <col min="6" max="6" width="18" style="5" customWidth="1"/>
    <col min="7" max="7" width="36.42578125" style="5" customWidth="1"/>
    <col min="8" max="9" width="20.140625" style="5" customWidth="1"/>
    <col min="10" max="10" width="17.28515625" style="5" customWidth="1"/>
    <col min="11" max="11" width="18.140625" style="5" customWidth="1"/>
    <col min="12" max="12" width="15.85546875" style="5" customWidth="1"/>
    <col min="13" max="13" width="30" style="5" customWidth="1"/>
    <col min="14" max="14" width="22.42578125" style="5" customWidth="1"/>
    <col min="15" max="15" width="13.5703125" style="5" customWidth="1"/>
    <col min="16" max="16" width="28.140625" style="5" customWidth="1"/>
    <col min="17" max="17" width="29.140625" style="5" customWidth="1"/>
    <col min="18" max="18" width="18.140625" style="5" customWidth="1"/>
    <col min="19" max="19" width="21.28515625" style="5" customWidth="1"/>
    <col min="20" max="20" width="26.5703125" style="5" customWidth="1"/>
    <col min="21" max="21" width="16.5703125" style="5" customWidth="1"/>
    <col min="22" max="22" width="21.28515625" style="5" customWidth="1"/>
    <col min="23" max="23" width="18.5703125" style="5" customWidth="1"/>
    <col min="24" max="24" width="27.28515625" style="5" customWidth="1"/>
    <col min="25" max="25" width="18.5703125" style="5" customWidth="1"/>
    <col min="26" max="26" width="21.28515625" style="5" customWidth="1"/>
    <col min="27" max="27" width="23" style="32" customWidth="1"/>
    <col min="28" max="28" width="40" style="5" customWidth="1"/>
    <col min="29" max="29" width="18.85546875" style="5" customWidth="1"/>
    <col min="30" max="30" width="21.28515625" style="5" customWidth="1"/>
    <col min="31" max="31" width="58.28515625" style="5" customWidth="1"/>
    <col min="32" max="32" width="3.140625" style="5" customWidth="1"/>
    <col min="33" max="76" width="10.5703125" style="5" customWidth="1"/>
    <col min="77" max="16384" width="8.7109375" style="5"/>
  </cols>
  <sheetData>
    <row r="1" spans="1:31" s="14" customFormat="1" ht="21.95" customHeight="1" x14ac:dyDescent="0.25">
      <c r="B1" s="196" t="s">
        <v>72</v>
      </c>
      <c r="D1" s="28"/>
      <c r="AA1" s="31"/>
    </row>
    <row r="2" spans="1:31" s="14" customFormat="1" ht="63.95" customHeight="1" x14ac:dyDescent="0.25">
      <c r="B2" s="190" t="s">
        <v>73</v>
      </c>
      <c r="C2" s="15"/>
      <c r="D2" s="29"/>
      <c r="E2" s="15"/>
      <c r="F2" s="15"/>
      <c r="AA2" s="31"/>
    </row>
    <row r="3" spans="1:31" ht="3.75" customHeight="1" x14ac:dyDescent="0.25"/>
    <row r="4" spans="1:31" ht="18" customHeight="1" x14ac:dyDescent="0.25">
      <c r="B4" s="195" t="s">
        <v>74</v>
      </c>
      <c r="C4" s="318"/>
      <c r="D4" s="319"/>
      <c r="E4" s="21" t="s">
        <v>93</v>
      </c>
      <c r="F4" s="318"/>
      <c r="G4" s="319"/>
      <c r="L4" s="331" t="s">
        <v>110</v>
      </c>
      <c r="M4" s="331"/>
      <c r="N4" s="331"/>
      <c r="O4" s="331"/>
      <c r="P4" s="331"/>
    </row>
    <row r="5" spans="1:31" ht="17.25" customHeight="1" x14ac:dyDescent="0.25">
      <c r="B5" s="195" t="s">
        <v>75</v>
      </c>
      <c r="C5" s="320"/>
      <c r="D5" s="321"/>
      <c r="E5" s="21" t="s">
        <v>94</v>
      </c>
      <c r="F5" s="320"/>
      <c r="G5" s="321"/>
      <c r="L5" s="332" t="s">
        <v>111</v>
      </c>
      <c r="M5" s="332"/>
      <c r="N5" s="332" t="s">
        <v>116</v>
      </c>
      <c r="O5" s="332"/>
      <c r="P5" s="332"/>
    </row>
    <row r="6" spans="1:31" ht="30" customHeight="1" x14ac:dyDescent="0.25">
      <c r="B6" s="21"/>
      <c r="C6" s="21"/>
      <c r="D6" s="21"/>
      <c r="E6" s="21"/>
      <c r="F6" s="21"/>
      <c r="G6" s="21"/>
      <c r="L6" s="332"/>
      <c r="M6" s="332"/>
      <c r="N6" s="332"/>
      <c r="O6" s="332"/>
      <c r="P6" s="332"/>
      <c r="Q6" s="291" t="s">
        <v>121</v>
      </c>
      <c r="R6" s="291"/>
      <c r="S6" s="291"/>
      <c r="AB6" s="291" t="s">
        <v>121</v>
      </c>
      <c r="AC6" s="291"/>
      <c r="AD6" s="291"/>
    </row>
    <row r="7" spans="1:31" ht="12" customHeight="1" x14ac:dyDescent="0.25">
      <c r="L7" s="185"/>
      <c r="M7" s="185"/>
      <c r="N7" s="185"/>
      <c r="O7" s="185"/>
      <c r="P7" s="186"/>
      <c r="W7" s="4"/>
      <c r="Y7" s="4"/>
      <c r="Z7" s="4"/>
      <c r="AA7" s="33"/>
    </row>
    <row r="8" spans="1:31" s="8" customFormat="1" ht="34.5" customHeight="1" x14ac:dyDescent="0.25">
      <c r="B8" s="298" t="s">
        <v>76</v>
      </c>
      <c r="C8" s="299"/>
      <c r="D8" s="299"/>
      <c r="E8" s="300"/>
      <c r="F8" s="328" t="s">
        <v>97</v>
      </c>
      <c r="G8" s="328"/>
      <c r="H8" s="328"/>
      <c r="I8" s="328"/>
      <c r="J8" s="325" t="s">
        <v>105</v>
      </c>
      <c r="K8" s="326"/>
      <c r="L8" s="326"/>
      <c r="M8" s="326"/>
      <c r="N8" s="327"/>
      <c r="O8" s="312" t="s">
        <v>117</v>
      </c>
      <c r="P8" s="313"/>
      <c r="Q8" s="314" t="s">
        <v>122</v>
      </c>
      <c r="R8" s="315"/>
      <c r="S8" s="316"/>
      <c r="T8" s="303" t="s">
        <v>129</v>
      </c>
      <c r="U8" s="304"/>
      <c r="V8" s="305"/>
      <c r="W8" s="306" t="s">
        <v>133</v>
      </c>
      <c r="X8" s="307"/>
      <c r="Y8" s="307"/>
      <c r="Z8" s="307"/>
      <c r="AA8" s="308"/>
      <c r="AB8" s="309" t="s">
        <v>176</v>
      </c>
      <c r="AC8" s="310"/>
      <c r="AD8" s="311"/>
      <c r="AE8" s="301" t="s">
        <v>149</v>
      </c>
    </row>
    <row r="9" spans="1:31" s="9" customFormat="1" ht="39.75" customHeight="1" x14ac:dyDescent="0.25">
      <c r="B9" s="292" t="s">
        <v>77</v>
      </c>
      <c r="C9" s="10" t="s">
        <v>82</v>
      </c>
      <c r="D9" s="296" t="s">
        <v>88</v>
      </c>
      <c r="E9" s="296" t="s">
        <v>95</v>
      </c>
      <c r="F9" s="294" t="s">
        <v>98</v>
      </c>
      <c r="G9" s="295"/>
      <c r="H9" s="324" t="s">
        <v>102</v>
      </c>
      <c r="I9" s="192" t="s">
        <v>172</v>
      </c>
      <c r="J9" s="11" t="s">
        <v>106</v>
      </c>
      <c r="K9" s="329" t="s">
        <v>109</v>
      </c>
      <c r="L9" s="294" t="s">
        <v>112</v>
      </c>
      <c r="M9" s="295"/>
      <c r="N9" s="191" t="s">
        <v>171</v>
      </c>
      <c r="O9" s="294" t="s">
        <v>118</v>
      </c>
      <c r="P9" s="295"/>
      <c r="Q9" s="294" t="s">
        <v>123</v>
      </c>
      <c r="R9" s="317"/>
      <c r="S9" s="295"/>
      <c r="T9" s="296" t="s">
        <v>130</v>
      </c>
      <c r="U9" s="322"/>
      <c r="V9" s="323"/>
      <c r="W9" s="294" t="s">
        <v>134</v>
      </c>
      <c r="X9" s="295"/>
      <c r="Y9" s="294" t="s">
        <v>138</v>
      </c>
      <c r="Z9" s="295"/>
      <c r="AA9" s="34" t="s">
        <v>142</v>
      </c>
      <c r="AB9" s="294" t="s">
        <v>144</v>
      </c>
      <c r="AC9" s="317"/>
      <c r="AD9" s="295"/>
      <c r="AE9" s="302"/>
    </row>
    <row r="10" spans="1:31" s="9" customFormat="1" ht="35.25" customHeight="1" x14ac:dyDescent="0.25">
      <c r="A10" s="23"/>
      <c r="B10" s="293"/>
      <c r="C10" s="12" t="s">
        <v>83</v>
      </c>
      <c r="D10" s="297"/>
      <c r="E10" s="297"/>
      <c r="F10" s="12" t="s">
        <v>99</v>
      </c>
      <c r="G10" s="180" t="s">
        <v>100</v>
      </c>
      <c r="H10" s="324"/>
      <c r="I10" s="12" t="s">
        <v>104</v>
      </c>
      <c r="J10" s="12" t="s">
        <v>107</v>
      </c>
      <c r="K10" s="330"/>
      <c r="L10" s="13" t="s">
        <v>113</v>
      </c>
      <c r="M10" s="180" t="s">
        <v>114</v>
      </c>
      <c r="N10" s="13" t="s">
        <v>104</v>
      </c>
      <c r="O10" s="13" t="s">
        <v>119</v>
      </c>
      <c r="P10" s="11" t="s">
        <v>120</v>
      </c>
      <c r="Q10" s="12" t="s">
        <v>124</v>
      </c>
      <c r="R10" s="13" t="s">
        <v>126</v>
      </c>
      <c r="S10" s="11" t="s">
        <v>120</v>
      </c>
      <c r="T10" s="12" t="s">
        <v>131</v>
      </c>
      <c r="U10" s="13" t="s">
        <v>132</v>
      </c>
      <c r="V10" s="11" t="s">
        <v>120</v>
      </c>
      <c r="W10" s="13" t="s">
        <v>135</v>
      </c>
      <c r="X10" s="11" t="s">
        <v>120</v>
      </c>
      <c r="Y10" s="13" t="s">
        <v>139</v>
      </c>
      <c r="Z10" s="11" t="s">
        <v>120</v>
      </c>
      <c r="AA10" s="35" t="s">
        <v>143</v>
      </c>
      <c r="AB10" s="13" t="s">
        <v>145</v>
      </c>
      <c r="AC10" s="13" t="s">
        <v>126</v>
      </c>
      <c r="AD10" s="11" t="s">
        <v>120</v>
      </c>
      <c r="AE10" s="302"/>
    </row>
    <row r="11" spans="1:31" s="9" customFormat="1" ht="30" customHeight="1" x14ac:dyDescent="0.25">
      <c r="B11" s="36" t="s">
        <v>78</v>
      </c>
      <c r="C11" s="37" t="s">
        <v>84</v>
      </c>
      <c r="D11" s="37" t="s">
        <v>89</v>
      </c>
      <c r="E11" s="38"/>
      <c r="F11" s="27">
        <v>19.2</v>
      </c>
      <c r="G11" s="39" t="s">
        <v>101</v>
      </c>
      <c r="H11" s="26">
        <v>0.68799999999999994</v>
      </c>
      <c r="I11" s="40">
        <f>IF(F11*$H11=0,"Formula",F11*$H11)</f>
        <v>13.209599999999998</v>
      </c>
      <c r="J11" s="41" t="s">
        <v>87</v>
      </c>
      <c r="K11" s="42" t="str">
        <f>IFERROR(CHOOSE(MATCH(J11,{"Coal","Diesel","Fuel oil","Kerosine","LPG","Natural gas","Wood deforested","Wood reforested","Other"},0),96.3,74.1,77.4,71.5,63.1,56.1,109.6,0,"Add details in comment column"),"Formula")</f>
        <v>Formula</v>
      </c>
      <c r="L11" s="27"/>
      <c r="M11" s="43"/>
      <c r="N11" s="44" t="str">
        <f t="shared" ref="N11:N14" si="0">IFERROR(L11*$K11/1000,"Formula")</f>
        <v>Formula</v>
      </c>
      <c r="O11" s="45"/>
      <c r="P11" s="46"/>
      <c r="Q11" s="47"/>
      <c r="R11" s="48"/>
      <c r="S11" s="49"/>
      <c r="T11" s="50"/>
      <c r="U11" s="43"/>
      <c r="V11" s="51"/>
      <c r="W11" s="52">
        <v>29000</v>
      </c>
      <c r="X11" s="53" t="s">
        <v>136</v>
      </c>
      <c r="Y11" s="50">
        <v>2688</v>
      </c>
      <c r="Z11" s="48" t="s">
        <v>140</v>
      </c>
      <c r="AA11" s="54">
        <f t="shared" ref="AA11:AA14" si="1">IFERROR(W11/Y11,"Formula")</f>
        <v>10.788690476190476</v>
      </c>
      <c r="AB11" s="55"/>
      <c r="AC11" s="48"/>
      <c r="AD11" s="56"/>
      <c r="AE11" s="38"/>
    </row>
    <row r="12" spans="1:31" s="9" customFormat="1" ht="30" customHeight="1" x14ac:dyDescent="0.25">
      <c r="B12" s="57" t="s">
        <v>79</v>
      </c>
      <c r="C12" s="37" t="s">
        <v>85</v>
      </c>
      <c r="D12" s="58" t="s">
        <v>90</v>
      </c>
      <c r="E12" s="59"/>
      <c r="F12" s="24"/>
      <c r="G12" s="60"/>
      <c r="H12" s="25"/>
      <c r="I12" s="61" t="str">
        <f t="shared" ref="I12:I14" si="2">IF(F12*$H12=0,"Formula",F12*$H12)</f>
        <v>Formula</v>
      </c>
      <c r="J12" s="62" t="s">
        <v>108</v>
      </c>
      <c r="K12" s="63" t="str">
        <f>IFERROR(CHOOSE(MATCH(J12,{"Coal","Diesel","Fuel oil","Kerosine","LPG","Natural gas","Wood deforested","Wood reforested","Other"},0),96.3,74.1,77.4,71.5,63.1,56.1,109.6,0,"Add details in comment column"),"Formula")</f>
        <v>Formula</v>
      </c>
      <c r="L12" s="24">
        <v>500</v>
      </c>
      <c r="M12" s="64" t="s">
        <v>115</v>
      </c>
      <c r="N12" s="65" t="str">
        <f t="shared" si="0"/>
        <v>Formula</v>
      </c>
      <c r="O12" s="66">
        <v>50</v>
      </c>
      <c r="P12" s="67" t="s">
        <v>115</v>
      </c>
      <c r="Q12" s="68"/>
      <c r="R12" s="69"/>
      <c r="S12" s="70"/>
      <c r="T12" s="71"/>
      <c r="U12" s="64"/>
      <c r="V12" s="72"/>
      <c r="W12" s="73">
        <v>15000</v>
      </c>
      <c r="X12" s="53" t="s">
        <v>137</v>
      </c>
      <c r="Y12" s="71">
        <v>6000</v>
      </c>
      <c r="Z12" s="48" t="s">
        <v>137</v>
      </c>
      <c r="AA12" s="74">
        <f t="shared" si="1"/>
        <v>2.5</v>
      </c>
      <c r="AB12" s="75"/>
      <c r="AC12" s="69"/>
      <c r="AD12" s="76"/>
      <c r="AE12" s="59"/>
    </row>
    <row r="13" spans="1:31" s="9" customFormat="1" ht="30" customHeight="1" x14ac:dyDescent="0.25">
      <c r="B13" s="57" t="s">
        <v>80</v>
      </c>
      <c r="C13" s="37" t="s">
        <v>85</v>
      </c>
      <c r="D13" s="58" t="s">
        <v>91</v>
      </c>
      <c r="E13" s="59"/>
      <c r="F13" s="24"/>
      <c r="G13" s="60"/>
      <c r="H13" s="25"/>
      <c r="I13" s="61" t="str">
        <f t="shared" si="2"/>
        <v>Formula</v>
      </c>
      <c r="J13" s="62" t="s">
        <v>87</v>
      </c>
      <c r="K13" s="42" t="str">
        <f>IFERROR(CHOOSE(MATCH(J13,{"Coal","Diesel","Fuel oil","Kerosine","LPG","Natural gas","Wood deforested","Wood reforested","Other"},0),96.3,74.1,77.4,71.5,63.1,56.1,109.6,0,"Add details in comment column"),"Formula")</f>
        <v>Formula</v>
      </c>
      <c r="L13" s="24"/>
      <c r="M13" s="64"/>
      <c r="N13" s="65"/>
      <c r="O13" s="66"/>
      <c r="P13" s="67"/>
      <c r="Q13" s="68" t="s">
        <v>125</v>
      </c>
      <c r="R13" s="48" t="s">
        <v>127</v>
      </c>
      <c r="S13" s="140" t="s">
        <v>128</v>
      </c>
      <c r="T13" s="71"/>
      <c r="U13" s="64"/>
      <c r="V13" s="72"/>
      <c r="W13" s="73">
        <v>100000</v>
      </c>
      <c r="X13" s="141" t="s">
        <v>128</v>
      </c>
      <c r="Y13" s="181">
        <v>0</v>
      </c>
      <c r="Z13" s="69" t="s">
        <v>141</v>
      </c>
      <c r="AA13" s="74" t="str">
        <f t="shared" si="1"/>
        <v>Formula</v>
      </c>
      <c r="AB13" s="75" t="s">
        <v>146</v>
      </c>
      <c r="AC13" s="69" t="s">
        <v>147</v>
      </c>
      <c r="AD13" s="76" t="s">
        <v>148</v>
      </c>
      <c r="AE13" s="59" t="s">
        <v>150</v>
      </c>
    </row>
    <row r="14" spans="1:31" s="9" customFormat="1" ht="30" customHeight="1" thickBot="1" x14ac:dyDescent="0.3">
      <c r="B14" s="57" t="s">
        <v>81</v>
      </c>
      <c r="C14" s="37" t="s">
        <v>86</v>
      </c>
      <c r="D14" s="58" t="s">
        <v>92</v>
      </c>
      <c r="E14" s="59" t="s">
        <v>96</v>
      </c>
      <c r="F14" s="24"/>
      <c r="G14" s="60"/>
      <c r="H14" s="25"/>
      <c r="I14" s="61" t="str">
        <f t="shared" si="2"/>
        <v>Formula</v>
      </c>
      <c r="J14" s="62" t="s">
        <v>87</v>
      </c>
      <c r="K14" s="63" t="str">
        <f>IFERROR(CHOOSE(MATCH(J14,{"Coal","Diesel","Fuel oil","Kerosine","LPG","Natural gas","Wood deforested","Wood reforested","Other"},0),96.3,74.1,77.4,71.5,63.1,56.1,109.6,0,"Add details in comment column"),"Formula")</f>
        <v>Formula</v>
      </c>
      <c r="L14" s="24"/>
      <c r="M14" s="64"/>
      <c r="N14" s="65" t="str">
        <f t="shared" si="0"/>
        <v>Formula</v>
      </c>
      <c r="O14" s="66"/>
      <c r="P14" s="67"/>
      <c r="Q14" s="68"/>
      <c r="R14" s="69"/>
      <c r="S14" s="70"/>
      <c r="T14" s="71"/>
      <c r="U14" s="64"/>
      <c r="V14" s="72"/>
      <c r="W14" s="73"/>
      <c r="X14" s="77"/>
      <c r="Y14" s="71"/>
      <c r="Z14" s="69"/>
      <c r="AA14" s="74" t="str">
        <f t="shared" si="1"/>
        <v>Formula</v>
      </c>
      <c r="AB14" s="75"/>
      <c r="AC14" s="69"/>
      <c r="AD14" s="76"/>
      <c r="AE14" s="59" t="s">
        <v>151</v>
      </c>
    </row>
    <row r="15" spans="1:31" s="8" customFormat="1" ht="30" customHeight="1" x14ac:dyDescent="0.25">
      <c r="B15" s="142"/>
      <c r="C15" s="143" t="s">
        <v>87</v>
      </c>
      <c r="D15" s="144"/>
      <c r="E15" s="145"/>
      <c r="F15" s="146"/>
      <c r="G15" s="145"/>
      <c r="H15" s="147"/>
      <c r="I15" s="148" t="str">
        <f>IF(F15*$H15=0,"Formula",F15*$H15)</f>
        <v>Formula</v>
      </c>
      <c r="J15" s="149" t="s">
        <v>87</v>
      </c>
      <c r="K15" s="150" t="str">
        <f>IFERROR(CHOOSE(MATCH(J15,{"Coal","Diesel","Fuel oil","Kerosine","LPG","Natural gas","Wood deforested","Wood reforested","Other"},0),96.3,74.1,77.4,71.5,63.1,56.1,109.6,0,"Add details in comment column"),"Formula")</f>
        <v>Formula</v>
      </c>
      <c r="L15" s="151"/>
      <c r="M15" s="145"/>
      <c r="N15" s="152" t="str">
        <f>IFERROR(L15*$K15/1000,"Formula")</f>
        <v>Formula</v>
      </c>
      <c r="O15" s="146"/>
      <c r="P15" s="153"/>
      <c r="Q15" s="145"/>
      <c r="R15" s="145"/>
      <c r="S15" s="145"/>
      <c r="T15" s="154"/>
      <c r="U15" s="151"/>
      <c r="V15" s="153"/>
      <c r="W15" s="151"/>
      <c r="X15" s="145"/>
      <c r="Y15" s="182"/>
      <c r="Z15" s="145"/>
      <c r="AA15" s="155" t="str">
        <f>IFERROR(W15/Y15,"Formula")</f>
        <v>Formula</v>
      </c>
      <c r="AB15" s="146"/>
      <c r="AC15" s="151"/>
      <c r="AD15" s="153"/>
      <c r="AE15" s="153"/>
    </row>
    <row r="16" spans="1:31" s="8" customFormat="1" ht="30" customHeight="1" x14ac:dyDescent="0.25">
      <c r="B16" s="156"/>
      <c r="C16" s="157" t="s">
        <v>87</v>
      </c>
      <c r="D16" s="158"/>
      <c r="E16" s="159"/>
      <c r="F16" s="160"/>
      <c r="G16" s="159"/>
      <c r="H16" s="161"/>
      <c r="I16" s="162" t="str">
        <f t="shared" ref="I16:I70" si="3">IF(F16*$H16=0,"Formula",F16*$H16)</f>
        <v>Formula</v>
      </c>
      <c r="J16" s="163" t="s">
        <v>87</v>
      </c>
      <c r="K16" s="164" t="str">
        <f>IFERROR(CHOOSE(MATCH(J16,{"Coal","Diesel","Fuel oil","Kerosine","LPG","Natural gas","Wood deforested","Wood reforested","Other"},0),96.3,74.1,77.4,71.5,63.1,56.1,109.6,0,"Add details in comment column"),"Formula")</f>
        <v>Formula</v>
      </c>
      <c r="L16" s="165"/>
      <c r="M16" s="159"/>
      <c r="N16" s="166" t="str">
        <f t="shared" ref="N16:N22" si="4">IFERROR(L16*$K16/1000,"Formula")</f>
        <v>Formula</v>
      </c>
      <c r="O16" s="160"/>
      <c r="P16" s="167"/>
      <c r="Q16" s="159"/>
      <c r="R16" s="159"/>
      <c r="S16" s="159"/>
      <c r="T16" s="168"/>
      <c r="U16" s="165"/>
      <c r="V16" s="167"/>
      <c r="W16" s="165"/>
      <c r="X16" s="159"/>
      <c r="Y16" s="183"/>
      <c r="Z16" s="159"/>
      <c r="AA16" s="169" t="str">
        <f>IFERROR(W16/Y16,"Formula")</f>
        <v>Formula</v>
      </c>
      <c r="AB16" s="160"/>
      <c r="AC16" s="165"/>
      <c r="AD16" s="167"/>
      <c r="AE16" s="167"/>
    </row>
    <row r="17" spans="2:31" s="8" customFormat="1" ht="30" customHeight="1" x14ac:dyDescent="0.25">
      <c r="B17" s="156"/>
      <c r="C17" s="157" t="s">
        <v>87</v>
      </c>
      <c r="D17" s="158"/>
      <c r="E17" s="159"/>
      <c r="F17" s="160"/>
      <c r="G17" s="159"/>
      <c r="H17" s="161"/>
      <c r="I17" s="162" t="str">
        <f t="shared" si="3"/>
        <v>Formula</v>
      </c>
      <c r="J17" s="163" t="s">
        <v>87</v>
      </c>
      <c r="K17" s="164" t="str">
        <f>IFERROR(CHOOSE(MATCH(J17,{"Coal","Diesel","Fuel oil","Kerosine","LPG","Natural gas","Wood deforested","Wood reforested","Other"},0),96.3,74.1,77.4,71.5,63.1,56.1,109.6,0,"Add details in comment column"),"Formula")</f>
        <v>Formula</v>
      </c>
      <c r="L17" s="165"/>
      <c r="M17" s="159"/>
      <c r="N17" s="166" t="str">
        <f t="shared" si="4"/>
        <v>Formula</v>
      </c>
      <c r="O17" s="160"/>
      <c r="P17" s="167"/>
      <c r="Q17" s="159"/>
      <c r="R17" s="159"/>
      <c r="S17" s="159"/>
      <c r="T17" s="168"/>
      <c r="U17" s="165"/>
      <c r="V17" s="167"/>
      <c r="W17" s="165"/>
      <c r="X17" s="159"/>
      <c r="Y17" s="183"/>
      <c r="Z17" s="159"/>
      <c r="AA17" s="169" t="str">
        <f t="shared" ref="AA17:AA30" si="5">IFERROR(W17/Y17,"Formula")</f>
        <v>Formula</v>
      </c>
      <c r="AB17" s="160"/>
      <c r="AC17" s="165"/>
      <c r="AD17" s="167"/>
      <c r="AE17" s="167"/>
    </row>
    <row r="18" spans="2:31" s="8" customFormat="1" ht="30" customHeight="1" x14ac:dyDescent="0.25">
      <c r="B18" s="156"/>
      <c r="C18" s="157" t="s">
        <v>87</v>
      </c>
      <c r="D18" s="158"/>
      <c r="E18" s="159"/>
      <c r="F18" s="160"/>
      <c r="G18" s="159"/>
      <c r="H18" s="161"/>
      <c r="I18" s="162" t="str">
        <f t="shared" ref="I18:I20" si="6">IF(F18*$H18=0,"Formula",F18*$H18)</f>
        <v>Formula</v>
      </c>
      <c r="J18" s="163" t="s">
        <v>87</v>
      </c>
      <c r="K18" s="164" t="str">
        <f>IFERROR(CHOOSE(MATCH(J18,{"Вугілля","Дизель","Мазут","Гас","СНГ","Природний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18" s="165"/>
      <c r="M18" s="159"/>
      <c r="N18" s="166" t="str">
        <f t="shared" ref="N18:N20" si="7">IFERROR(L18*$K18/1000,"Formula")</f>
        <v>Formula</v>
      </c>
      <c r="O18" s="160"/>
      <c r="P18" s="167"/>
      <c r="Q18" s="159"/>
      <c r="R18" s="159"/>
      <c r="S18" s="159"/>
      <c r="T18" s="168"/>
      <c r="U18" s="165"/>
      <c r="V18" s="167"/>
      <c r="W18" s="165"/>
      <c r="X18" s="159"/>
      <c r="Y18" s="183"/>
      <c r="Z18" s="159"/>
      <c r="AA18" s="169" t="str">
        <f t="shared" ref="AA18:AA20" si="8">IFERROR(W18/Y18,"Formula")</f>
        <v>Formula</v>
      </c>
      <c r="AB18" s="160"/>
      <c r="AC18" s="165"/>
      <c r="AD18" s="167"/>
      <c r="AE18" s="167"/>
    </row>
    <row r="19" spans="2:31" s="8" customFormat="1" ht="30" customHeight="1" x14ac:dyDescent="0.25">
      <c r="B19" s="156"/>
      <c r="C19" s="157" t="s">
        <v>87</v>
      </c>
      <c r="D19" s="158"/>
      <c r="E19" s="159"/>
      <c r="F19" s="160"/>
      <c r="G19" s="159"/>
      <c r="H19" s="161"/>
      <c r="I19" s="162" t="str">
        <f t="shared" si="6"/>
        <v>Formula</v>
      </c>
      <c r="J19" s="163" t="s">
        <v>87</v>
      </c>
      <c r="K19" s="164" t="str">
        <f>IFERROR(CHOOSE(MATCH(J19,{"Вугілля","Дизель","Мазут","Гас","СНГ","Природний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19" s="165"/>
      <c r="M19" s="159"/>
      <c r="N19" s="166" t="str">
        <f t="shared" si="7"/>
        <v>Formula</v>
      </c>
      <c r="O19" s="160"/>
      <c r="P19" s="167"/>
      <c r="Q19" s="159"/>
      <c r="R19" s="159"/>
      <c r="S19" s="159"/>
      <c r="T19" s="168"/>
      <c r="U19" s="165"/>
      <c r="V19" s="167"/>
      <c r="W19" s="165"/>
      <c r="X19" s="159"/>
      <c r="Y19" s="183"/>
      <c r="Z19" s="159"/>
      <c r="AA19" s="169" t="str">
        <f t="shared" si="8"/>
        <v>Formula</v>
      </c>
      <c r="AB19" s="160"/>
      <c r="AC19" s="165"/>
      <c r="AD19" s="167"/>
      <c r="AE19" s="167"/>
    </row>
    <row r="20" spans="2:31" s="8" customFormat="1" ht="30" customHeight="1" x14ac:dyDescent="0.25">
      <c r="B20" s="156"/>
      <c r="C20" s="157" t="s">
        <v>87</v>
      </c>
      <c r="D20" s="158"/>
      <c r="E20" s="159"/>
      <c r="F20" s="160"/>
      <c r="G20" s="159"/>
      <c r="H20" s="161"/>
      <c r="I20" s="162" t="str">
        <f t="shared" si="6"/>
        <v>Formula</v>
      </c>
      <c r="J20" s="163" t="s">
        <v>87</v>
      </c>
      <c r="K20" s="164" t="str">
        <f>IFERROR(CHOOSE(MATCH(J20,{"Вугілля","Дизель","Мазут","Гас","СНГ","Природний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0" s="165"/>
      <c r="M20" s="159"/>
      <c r="N20" s="166" t="str">
        <f t="shared" si="7"/>
        <v>Formula</v>
      </c>
      <c r="O20" s="160"/>
      <c r="P20" s="167"/>
      <c r="Q20" s="159"/>
      <c r="R20" s="159"/>
      <c r="S20" s="159"/>
      <c r="T20" s="168"/>
      <c r="U20" s="165"/>
      <c r="V20" s="167"/>
      <c r="W20" s="165"/>
      <c r="X20" s="159"/>
      <c r="Y20" s="183"/>
      <c r="Z20" s="159"/>
      <c r="AA20" s="169" t="str">
        <f t="shared" si="8"/>
        <v>Formula</v>
      </c>
      <c r="AB20" s="160"/>
      <c r="AC20" s="165"/>
      <c r="AD20" s="167"/>
      <c r="AE20" s="167"/>
    </row>
    <row r="21" spans="2:31" s="8" customFormat="1" ht="30" customHeight="1" x14ac:dyDescent="0.25">
      <c r="B21" s="156"/>
      <c r="C21" s="157" t="s">
        <v>87</v>
      </c>
      <c r="D21" s="158"/>
      <c r="E21" s="159"/>
      <c r="F21" s="160"/>
      <c r="G21" s="159"/>
      <c r="H21" s="161"/>
      <c r="I21" s="162" t="str">
        <f t="shared" si="3"/>
        <v>Formula</v>
      </c>
      <c r="J21" s="163" t="s">
        <v>87</v>
      </c>
      <c r="K21" s="164" t="str">
        <f>IFERROR(CHOOSE(MATCH(J21,{"Вугілля","Дизель","Мазут","Гас","СНГ","Природний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1" s="165"/>
      <c r="M21" s="159"/>
      <c r="N21" s="166" t="str">
        <f t="shared" si="4"/>
        <v>Formula</v>
      </c>
      <c r="O21" s="160"/>
      <c r="P21" s="167"/>
      <c r="Q21" s="159"/>
      <c r="R21" s="159"/>
      <c r="S21" s="159"/>
      <c r="T21" s="168"/>
      <c r="U21" s="165"/>
      <c r="V21" s="167"/>
      <c r="W21" s="165"/>
      <c r="X21" s="159"/>
      <c r="Y21" s="183"/>
      <c r="Z21" s="159"/>
      <c r="AA21" s="169" t="str">
        <f t="shared" si="5"/>
        <v>Formula</v>
      </c>
      <c r="AB21" s="160"/>
      <c r="AC21" s="165"/>
      <c r="AD21" s="167"/>
      <c r="AE21" s="167"/>
    </row>
    <row r="22" spans="2:31" s="8" customFormat="1" ht="30" customHeight="1" x14ac:dyDescent="0.25">
      <c r="B22" s="156"/>
      <c r="C22" s="157" t="s">
        <v>87</v>
      </c>
      <c r="D22" s="158"/>
      <c r="E22" s="159"/>
      <c r="F22" s="160"/>
      <c r="G22" s="159"/>
      <c r="H22" s="161"/>
      <c r="I22" s="162" t="str">
        <f t="shared" si="3"/>
        <v>Formula</v>
      </c>
      <c r="J22" s="163" t="s">
        <v>87</v>
      </c>
      <c r="K22" s="164" t="str">
        <f>IFERROR(CHOOSE(MATCH(J22,{"Вугілля","Дизель","Мазут","Гас","СНГ","Природний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2" s="165"/>
      <c r="M22" s="159"/>
      <c r="N22" s="166" t="str">
        <f t="shared" si="4"/>
        <v>Formula</v>
      </c>
      <c r="O22" s="160"/>
      <c r="P22" s="167"/>
      <c r="Q22" s="159"/>
      <c r="R22" s="159"/>
      <c r="S22" s="159"/>
      <c r="T22" s="168"/>
      <c r="U22" s="165"/>
      <c r="V22" s="167"/>
      <c r="W22" s="165"/>
      <c r="X22" s="159"/>
      <c r="Y22" s="183"/>
      <c r="Z22" s="159"/>
      <c r="AA22" s="169" t="str">
        <f t="shared" si="5"/>
        <v>Formula</v>
      </c>
      <c r="AB22" s="160"/>
      <c r="AC22" s="165"/>
      <c r="AD22" s="167"/>
      <c r="AE22" s="167"/>
    </row>
    <row r="23" spans="2:31" s="178" customFormat="1" ht="30" customHeight="1" x14ac:dyDescent="0.25">
      <c r="B23" s="170"/>
      <c r="C23" s="157" t="s">
        <v>87</v>
      </c>
      <c r="D23" s="171"/>
      <c r="E23" s="172"/>
      <c r="F23" s="173"/>
      <c r="G23" s="172"/>
      <c r="H23" s="174"/>
      <c r="I23" s="162" t="str">
        <f t="shared" si="3"/>
        <v>Formula</v>
      </c>
      <c r="J23" s="163" t="s">
        <v>87</v>
      </c>
      <c r="K23" s="164" t="str">
        <f>IFERROR(CHOOSE(MATCH(J23,{"Вугілля","Дизель","Мазут","Гас","СНГ","Природний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3" s="175"/>
      <c r="M23" s="172"/>
      <c r="N23" s="166" t="str">
        <f t="shared" ref="N23:N30" si="9">IFERROR(L23*$K23/1000,"Formula")</f>
        <v>Formula</v>
      </c>
      <c r="O23" s="173"/>
      <c r="P23" s="176"/>
      <c r="Q23" s="172"/>
      <c r="R23" s="172"/>
      <c r="S23" s="172"/>
      <c r="T23" s="177"/>
      <c r="U23" s="175"/>
      <c r="V23" s="176"/>
      <c r="W23" s="175"/>
      <c r="X23" s="172"/>
      <c r="Y23" s="184"/>
      <c r="Z23" s="172"/>
      <c r="AA23" s="169" t="str">
        <f t="shared" si="5"/>
        <v>Formula</v>
      </c>
      <c r="AB23" s="160"/>
      <c r="AC23" s="175"/>
      <c r="AD23" s="176"/>
      <c r="AE23" s="176"/>
    </row>
    <row r="24" spans="2:31" s="178" customFormat="1" ht="30" customHeight="1" x14ac:dyDescent="0.25">
      <c r="B24" s="170"/>
      <c r="C24" s="157" t="s">
        <v>87</v>
      </c>
      <c r="D24" s="171"/>
      <c r="E24" s="172"/>
      <c r="F24" s="173"/>
      <c r="G24" s="172"/>
      <c r="H24" s="174"/>
      <c r="I24" s="162" t="str">
        <f t="shared" si="3"/>
        <v>Formula</v>
      </c>
      <c r="J24" s="163" t="s">
        <v>87</v>
      </c>
      <c r="K24" s="164" t="str">
        <f>IFERROR(CHOOSE(MATCH(J24,{"Вугілля","Дизель","Мазут","Гас","СНГ","Природний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4" s="175"/>
      <c r="M24" s="172"/>
      <c r="N24" s="166" t="str">
        <f t="shared" si="9"/>
        <v>Formula</v>
      </c>
      <c r="O24" s="173"/>
      <c r="P24" s="176"/>
      <c r="Q24" s="172"/>
      <c r="R24" s="172"/>
      <c r="S24" s="172"/>
      <c r="T24" s="177"/>
      <c r="U24" s="175"/>
      <c r="V24" s="176"/>
      <c r="W24" s="175"/>
      <c r="X24" s="172"/>
      <c r="Y24" s="184"/>
      <c r="Z24" s="172"/>
      <c r="AA24" s="169" t="str">
        <f t="shared" si="5"/>
        <v>Formula</v>
      </c>
      <c r="AB24" s="160"/>
      <c r="AC24" s="175"/>
      <c r="AD24" s="176"/>
      <c r="AE24" s="176"/>
    </row>
    <row r="25" spans="2:31" s="178" customFormat="1" ht="30" customHeight="1" x14ac:dyDescent="0.25">
      <c r="B25" s="170"/>
      <c r="C25" s="157" t="s">
        <v>87</v>
      </c>
      <c r="D25" s="171"/>
      <c r="E25" s="172"/>
      <c r="F25" s="173"/>
      <c r="G25" s="172"/>
      <c r="H25" s="174"/>
      <c r="I25" s="162" t="str">
        <f t="shared" si="3"/>
        <v>Formula</v>
      </c>
      <c r="J25" s="163" t="s">
        <v>87</v>
      </c>
      <c r="K25" s="164" t="str">
        <f>IFERROR(CHOOSE(MATCH(J25,{"Вугілля","Дизель","Мазут","Гас","СНГ","Природний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5" s="175"/>
      <c r="M25" s="172"/>
      <c r="N25" s="166" t="str">
        <f t="shared" si="9"/>
        <v>Formula</v>
      </c>
      <c r="O25" s="173"/>
      <c r="P25" s="176"/>
      <c r="Q25" s="172"/>
      <c r="R25" s="172"/>
      <c r="S25" s="172"/>
      <c r="T25" s="177"/>
      <c r="U25" s="175"/>
      <c r="V25" s="176"/>
      <c r="W25" s="175"/>
      <c r="X25" s="172"/>
      <c r="Y25" s="184"/>
      <c r="Z25" s="172"/>
      <c r="AA25" s="169" t="str">
        <f t="shared" si="5"/>
        <v>Formula</v>
      </c>
      <c r="AB25" s="160"/>
      <c r="AC25" s="175"/>
      <c r="AD25" s="176"/>
      <c r="AE25" s="176"/>
    </row>
    <row r="26" spans="2:31" s="178" customFormat="1" ht="30" customHeight="1" x14ac:dyDescent="0.25">
      <c r="B26" s="170"/>
      <c r="C26" s="157" t="s">
        <v>87</v>
      </c>
      <c r="D26" s="171"/>
      <c r="E26" s="172"/>
      <c r="F26" s="173"/>
      <c r="G26" s="172"/>
      <c r="H26" s="174"/>
      <c r="I26" s="162" t="str">
        <f t="shared" si="3"/>
        <v>Formula</v>
      </c>
      <c r="J26" s="163" t="s">
        <v>87</v>
      </c>
      <c r="K26" s="164" t="str">
        <f>IFERROR(CHOOSE(MATCH(J26,{"Вугілля","Дизель","Мазут","Гас","СНГ","Природний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6" s="175"/>
      <c r="M26" s="172"/>
      <c r="N26" s="166" t="str">
        <f t="shared" si="9"/>
        <v>Formula</v>
      </c>
      <c r="O26" s="173"/>
      <c r="P26" s="176"/>
      <c r="Q26" s="172"/>
      <c r="R26" s="172"/>
      <c r="S26" s="172"/>
      <c r="T26" s="177"/>
      <c r="U26" s="175"/>
      <c r="V26" s="176"/>
      <c r="W26" s="175"/>
      <c r="X26" s="172"/>
      <c r="Y26" s="184"/>
      <c r="Z26" s="172"/>
      <c r="AA26" s="169" t="str">
        <f t="shared" si="5"/>
        <v>Formula</v>
      </c>
      <c r="AB26" s="160"/>
      <c r="AC26" s="175"/>
      <c r="AD26" s="176"/>
      <c r="AE26" s="176"/>
    </row>
    <row r="27" spans="2:31" s="178" customFormat="1" ht="30" customHeight="1" x14ac:dyDescent="0.25">
      <c r="B27" s="170"/>
      <c r="C27" s="157" t="s">
        <v>87</v>
      </c>
      <c r="D27" s="171"/>
      <c r="E27" s="172"/>
      <c r="F27" s="173"/>
      <c r="G27" s="172"/>
      <c r="H27" s="174"/>
      <c r="I27" s="162" t="str">
        <f t="shared" ref="I27:I28" si="10">IF(F27*$H27=0,"Formula",F27*$H27)</f>
        <v>Formula</v>
      </c>
      <c r="J27" s="163" t="s">
        <v>87</v>
      </c>
      <c r="K27" s="164" t="str">
        <f>IFERROR(CHOOSE(MATCH(J27,{"Вугілля","Дизель","Мазут","Гас","СНГ","Природний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7" s="175"/>
      <c r="M27" s="172"/>
      <c r="N27" s="166" t="str">
        <f t="shared" ref="N27:N28" si="11">IFERROR(L27*$K27/1000,"Formula")</f>
        <v>Formula</v>
      </c>
      <c r="O27" s="173"/>
      <c r="P27" s="176"/>
      <c r="Q27" s="172"/>
      <c r="R27" s="172"/>
      <c r="S27" s="172"/>
      <c r="T27" s="177"/>
      <c r="U27" s="175"/>
      <c r="V27" s="176"/>
      <c r="W27" s="175"/>
      <c r="X27" s="172"/>
      <c r="Y27" s="184"/>
      <c r="Z27" s="172"/>
      <c r="AA27" s="169" t="str">
        <f t="shared" ref="AA27:AA28" si="12">IFERROR(W27/Y27,"Formula")</f>
        <v>Formula</v>
      </c>
      <c r="AB27" s="160"/>
      <c r="AC27" s="175"/>
      <c r="AD27" s="176"/>
      <c r="AE27" s="176"/>
    </row>
    <row r="28" spans="2:31" s="178" customFormat="1" ht="30" customHeight="1" x14ac:dyDescent="0.25">
      <c r="B28" s="170"/>
      <c r="C28" s="157" t="s">
        <v>87</v>
      </c>
      <c r="D28" s="171"/>
      <c r="E28" s="172"/>
      <c r="F28" s="173"/>
      <c r="G28" s="172"/>
      <c r="H28" s="174"/>
      <c r="I28" s="162" t="str">
        <f t="shared" si="10"/>
        <v>Formula</v>
      </c>
      <c r="J28" s="163" t="s">
        <v>87</v>
      </c>
      <c r="K28" s="164" t="str">
        <f>IFERROR(CHOOSE(MATCH(J28,{"Вугілля","Дизель","Мазут","Гас","СНГ","Природний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8" s="175"/>
      <c r="M28" s="172"/>
      <c r="N28" s="166" t="str">
        <f t="shared" si="11"/>
        <v>Formula</v>
      </c>
      <c r="O28" s="173"/>
      <c r="P28" s="176"/>
      <c r="Q28" s="172"/>
      <c r="R28" s="172"/>
      <c r="S28" s="172"/>
      <c r="T28" s="177"/>
      <c r="U28" s="175"/>
      <c r="V28" s="176"/>
      <c r="W28" s="175"/>
      <c r="X28" s="172"/>
      <c r="Y28" s="184"/>
      <c r="Z28" s="172"/>
      <c r="AA28" s="169" t="str">
        <f t="shared" si="12"/>
        <v>Formula</v>
      </c>
      <c r="AB28" s="160"/>
      <c r="AC28" s="175"/>
      <c r="AD28" s="176"/>
      <c r="AE28" s="176"/>
    </row>
    <row r="29" spans="2:31" s="178" customFormat="1" ht="30" customHeight="1" x14ac:dyDescent="0.25">
      <c r="B29" s="170"/>
      <c r="C29" s="157" t="s">
        <v>87</v>
      </c>
      <c r="D29" s="171"/>
      <c r="E29" s="172"/>
      <c r="F29" s="173"/>
      <c r="G29" s="172"/>
      <c r="H29" s="174"/>
      <c r="I29" s="162" t="str">
        <f t="shared" si="3"/>
        <v>Formula</v>
      </c>
      <c r="J29" s="163" t="s">
        <v>87</v>
      </c>
      <c r="K29" s="164" t="str">
        <f>IFERROR(CHOOSE(MATCH(J29,{"Вугілля","Дизель","Мазут","Гас","СНГ","Природний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29" s="175"/>
      <c r="M29" s="172"/>
      <c r="N29" s="166" t="str">
        <f t="shared" si="9"/>
        <v>Formula</v>
      </c>
      <c r="O29" s="173"/>
      <c r="P29" s="176"/>
      <c r="Q29" s="172"/>
      <c r="R29" s="172"/>
      <c r="S29" s="172"/>
      <c r="T29" s="177"/>
      <c r="U29" s="175"/>
      <c r="V29" s="176"/>
      <c r="W29" s="175"/>
      <c r="X29" s="172"/>
      <c r="Y29" s="184"/>
      <c r="Z29" s="172"/>
      <c r="AA29" s="169" t="str">
        <f t="shared" si="5"/>
        <v>Formula</v>
      </c>
      <c r="AB29" s="160"/>
      <c r="AC29" s="175"/>
      <c r="AD29" s="176"/>
      <c r="AE29" s="176"/>
    </row>
    <row r="30" spans="2:31" s="178" customFormat="1" ht="30" customHeight="1" x14ac:dyDescent="0.25">
      <c r="B30" s="170"/>
      <c r="C30" s="157" t="s">
        <v>87</v>
      </c>
      <c r="D30" s="171"/>
      <c r="E30" s="172"/>
      <c r="F30" s="173"/>
      <c r="G30" s="172"/>
      <c r="H30" s="174"/>
      <c r="I30" s="162" t="str">
        <f t="shared" si="3"/>
        <v>Formula</v>
      </c>
      <c r="J30" s="163" t="s">
        <v>87</v>
      </c>
      <c r="K30" s="164" t="str">
        <f>IFERROR(CHOOSE(MATCH(J30,{"Вугілля","Дизель","Мазут","Гас","СНГ","Природний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0" s="175"/>
      <c r="M30" s="172"/>
      <c r="N30" s="166" t="str">
        <f t="shared" si="9"/>
        <v>Formula</v>
      </c>
      <c r="O30" s="173"/>
      <c r="P30" s="176"/>
      <c r="Q30" s="172"/>
      <c r="R30" s="172"/>
      <c r="S30" s="172"/>
      <c r="T30" s="177"/>
      <c r="U30" s="175"/>
      <c r="V30" s="176"/>
      <c r="W30" s="175"/>
      <c r="X30" s="172"/>
      <c r="Y30" s="184"/>
      <c r="Z30" s="172"/>
      <c r="AA30" s="169" t="str">
        <f t="shared" si="5"/>
        <v>Formula</v>
      </c>
      <c r="AB30" s="160"/>
      <c r="AC30" s="175"/>
      <c r="AD30" s="176"/>
      <c r="AE30" s="176"/>
    </row>
    <row r="31" spans="2:31" s="8" customFormat="1" ht="30" customHeight="1" x14ac:dyDescent="0.25">
      <c r="B31" s="156"/>
      <c r="C31" s="157" t="s">
        <v>87</v>
      </c>
      <c r="D31" s="158"/>
      <c r="E31" s="159"/>
      <c r="F31" s="160"/>
      <c r="G31" s="159"/>
      <c r="H31" s="161"/>
      <c r="I31" s="162" t="str">
        <f>IF(F31*$H31=0,"Formula",F31*$H31)</f>
        <v>Formula</v>
      </c>
      <c r="J31" s="163" t="s">
        <v>87</v>
      </c>
      <c r="K31" s="164" t="str">
        <f>IFERROR(CHOOSE(MATCH(J31,{"Вугілля","Дизель","Мазут","Гас","СНГ","Природний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1" s="165"/>
      <c r="M31" s="159"/>
      <c r="N31" s="166" t="str">
        <f>IFERROR(L31*$K31/1000,"Formula")</f>
        <v>Formula</v>
      </c>
      <c r="O31" s="160"/>
      <c r="P31" s="167"/>
      <c r="Q31" s="159"/>
      <c r="R31" s="159"/>
      <c r="S31" s="159"/>
      <c r="T31" s="168"/>
      <c r="U31" s="165"/>
      <c r="V31" s="167"/>
      <c r="W31" s="165"/>
      <c r="X31" s="159"/>
      <c r="Y31" s="183"/>
      <c r="Z31" s="159"/>
      <c r="AA31" s="169" t="str">
        <f>IFERROR(W31/Y31,"Formula")</f>
        <v>Formula</v>
      </c>
      <c r="AB31" s="160"/>
      <c r="AC31" s="165"/>
      <c r="AD31" s="167"/>
      <c r="AE31" s="167"/>
    </row>
    <row r="32" spans="2:31" s="8" customFormat="1" ht="30" customHeight="1" x14ac:dyDescent="0.25">
      <c r="B32" s="156"/>
      <c r="C32" s="157" t="s">
        <v>87</v>
      </c>
      <c r="D32" s="158"/>
      <c r="E32" s="159"/>
      <c r="F32" s="160"/>
      <c r="G32" s="159"/>
      <c r="H32" s="161"/>
      <c r="I32" s="162" t="str">
        <f t="shared" ref="I32:I46" si="13">IF(F32*$H32=0,"Formula",F32*$H32)</f>
        <v>Formula</v>
      </c>
      <c r="J32" s="163" t="s">
        <v>87</v>
      </c>
      <c r="K32" s="164" t="str">
        <f>IFERROR(CHOOSE(MATCH(J32,{"Вугілля","Дизель","Мазут","Гас","СНГ","Природний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2" s="165"/>
      <c r="M32" s="159"/>
      <c r="N32" s="166" t="str">
        <f t="shared" ref="N32:N46" si="14">IFERROR(L32*$K32/1000,"Formula")</f>
        <v>Formula</v>
      </c>
      <c r="O32" s="160"/>
      <c r="P32" s="167"/>
      <c r="Q32" s="159"/>
      <c r="R32" s="159"/>
      <c r="S32" s="159"/>
      <c r="T32" s="168"/>
      <c r="U32" s="165"/>
      <c r="V32" s="167"/>
      <c r="W32" s="165"/>
      <c r="X32" s="159"/>
      <c r="Y32" s="183"/>
      <c r="Z32" s="159"/>
      <c r="AA32" s="169" t="str">
        <f>IFERROR(W32/Y32,"Formula")</f>
        <v>Formula</v>
      </c>
      <c r="AB32" s="160"/>
      <c r="AC32" s="165"/>
      <c r="AD32" s="167"/>
      <c r="AE32" s="167"/>
    </row>
    <row r="33" spans="1:31" s="8" customFormat="1" ht="30" customHeight="1" x14ac:dyDescent="0.25">
      <c r="B33" s="156"/>
      <c r="C33" s="157" t="s">
        <v>87</v>
      </c>
      <c r="D33" s="158"/>
      <c r="E33" s="159"/>
      <c r="F33" s="160"/>
      <c r="G33" s="159"/>
      <c r="H33" s="161"/>
      <c r="I33" s="162" t="str">
        <f t="shared" si="13"/>
        <v>Formula</v>
      </c>
      <c r="J33" s="163" t="s">
        <v>87</v>
      </c>
      <c r="K33" s="164" t="str">
        <f>IFERROR(CHOOSE(MATCH(J33,{"Вугілля","Дизель","Мазут","Гас","СНГ","Природний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3" s="165"/>
      <c r="M33" s="159"/>
      <c r="N33" s="166" t="str">
        <f t="shared" si="14"/>
        <v>Formula</v>
      </c>
      <c r="O33" s="160"/>
      <c r="P33" s="167"/>
      <c r="Q33" s="159"/>
      <c r="R33" s="159"/>
      <c r="S33" s="159"/>
      <c r="T33" s="168"/>
      <c r="U33" s="165"/>
      <c r="V33" s="167"/>
      <c r="W33" s="165"/>
      <c r="X33" s="159"/>
      <c r="Y33" s="183"/>
      <c r="Z33" s="159"/>
      <c r="AA33" s="169" t="str">
        <f t="shared" ref="AA33:AA46" si="15">IFERROR(W33/Y33,"Formula")</f>
        <v>Formula</v>
      </c>
      <c r="AB33" s="160"/>
      <c r="AC33" s="165"/>
      <c r="AD33" s="167"/>
      <c r="AE33" s="167"/>
    </row>
    <row r="34" spans="1:31" s="8" customFormat="1" ht="30" customHeight="1" x14ac:dyDescent="0.25">
      <c r="B34" s="156"/>
      <c r="C34" s="157" t="s">
        <v>87</v>
      </c>
      <c r="D34" s="158"/>
      <c r="E34" s="159"/>
      <c r="F34" s="160"/>
      <c r="G34" s="159"/>
      <c r="H34" s="161"/>
      <c r="I34" s="162" t="str">
        <f t="shared" si="13"/>
        <v>Formula</v>
      </c>
      <c r="J34" s="163" t="s">
        <v>87</v>
      </c>
      <c r="K34" s="164" t="str">
        <f>IFERROR(CHOOSE(MATCH(J34,{"Вугілля","Дизель","Мазут","Гас","СНГ","Природний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4" s="165"/>
      <c r="M34" s="159"/>
      <c r="N34" s="166" t="str">
        <f t="shared" si="14"/>
        <v>Formula</v>
      </c>
      <c r="O34" s="160"/>
      <c r="P34" s="167"/>
      <c r="Q34" s="159"/>
      <c r="R34" s="159"/>
      <c r="S34" s="159"/>
      <c r="T34" s="168"/>
      <c r="U34" s="165"/>
      <c r="V34" s="167"/>
      <c r="W34" s="165"/>
      <c r="X34" s="159"/>
      <c r="Y34" s="183"/>
      <c r="Z34" s="159"/>
      <c r="AA34" s="169" t="str">
        <f t="shared" si="15"/>
        <v>Formula</v>
      </c>
      <c r="AB34" s="160"/>
      <c r="AC34" s="165"/>
      <c r="AD34" s="167"/>
      <c r="AE34" s="167"/>
    </row>
    <row r="35" spans="1:31" s="8" customFormat="1" ht="30" customHeight="1" x14ac:dyDescent="0.25">
      <c r="B35" s="156"/>
      <c r="C35" s="157" t="s">
        <v>87</v>
      </c>
      <c r="D35" s="158"/>
      <c r="E35" s="159"/>
      <c r="F35" s="160"/>
      <c r="G35" s="159"/>
      <c r="H35" s="161"/>
      <c r="I35" s="162" t="str">
        <f t="shared" si="13"/>
        <v>Formula</v>
      </c>
      <c r="J35" s="163" t="s">
        <v>87</v>
      </c>
      <c r="K35" s="164" t="str">
        <f>IFERROR(CHOOSE(MATCH(J35,{"Вугілля","Дизель","Мазут","Гас","СНГ","Природний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5" s="165"/>
      <c r="M35" s="159"/>
      <c r="N35" s="166" t="str">
        <f t="shared" si="14"/>
        <v>Formula</v>
      </c>
      <c r="O35" s="160"/>
      <c r="P35" s="167"/>
      <c r="Q35" s="159"/>
      <c r="R35" s="159"/>
      <c r="S35" s="159"/>
      <c r="T35" s="168"/>
      <c r="U35" s="165"/>
      <c r="V35" s="167"/>
      <c r="W35" s="165"/>
      <c r="X35" s="159"/>
      <c r="Y35" s="183"/>
      <c r="Z35" s="159"/>
      <c r="AA35" s="169" t="str">
        <f t="shared" si="15"/>
        <v>Formula</v>
      </c>
      <c r="AB35" s="160"/>
      <c r="AC35" s="165"/>
      <c r="AD35" s="167"/>
      <c r="AE35" s="167"/>
    </row>
    <row r="36" spans="1:31" s="8" customFormat="1" ht="30" customHeight="1" x14ac:dyDescent="0.25">
      <c r="B36" s="156"/>
      <c r="C36" s="157" t="s">
        <v>87</v>
      </c>
      <c r="D36" s="158"/>
      <c r="E36" s="159"/>
      <c r="F36" s="160"/>
      <c r="G36" s="159"/>
      <c r="H36" s="161"/>
      <c r="I36" s="162" t="str">
        <f t="shared" si="13"/>
        <v>Formula</v>
      </c>
      <c r="J36" s="163" t="s">
        <v>87</v>
      </c>
      <c r="K36" s="164" t="str">
        <f>IFERROR(CHOOSE(MATCH(J36,{"Вугілля","Дизель","Мазут","Гас","СНГ","Природний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6" s="165"/>
      <c r="M36" s="159"/>
      <c r="N36" s="166" t="str">
        <f t="shared" si="14"/>
        <v>Formula</v>
      </c>
      <c r="O36" s="160"/>
      <c r="P36" s="167"/>
      <c r="Q36" s="159"/>
      <c r="R36" s="159"/>
      <c r="S36" s="159"/>
      <c r="T36" s="168"/>
      <c r="U36" s="165"/>
      <c r="V36" s="167"/>
      <c r="W36" s="165"/>
      <c r="X36" s="159"/>
      <c r="Y36" s="183"/>
      <c r="Z36" s="159"/>
      <c r="AA36" s="169" t="str">
        <f t="shared" si="15"/>
        <v>Formula</v>
      </c>
      <c r="AB36" s="160"/>
      <c r="AC36" s="165"/>
      <c r="AD36" s="167"/>
      <c r="AE36" s="167"/>
    </row>
    <row r="37" spans="1:31" s="8" customFormat="1" ht="30" customHeight="1" x14ac:dyDescent="0.25">
      <c r="B37" s="156"/>
      <c r="C37" s="157" t="s">
        <v>87</v>
      </c>
      <c r="D37" s="158"/>
      <c r="E37" s="159"/>
      <c r="F37" s="160"/>
      <c r="G37" s="159"/>
      <c r="H37" s="161"/>
      <c r="I37" s="162" t="str">
        <f t="shared" si="13"/>
        <v>Formula</v>
      </c>
      <c r="J37" s="163" t="s">
        <v>87</v>
      </c>
      <c r="K37" s="164" t="str">
        <f>IFERROR(CHOOSE(MATCH(J37,{"Вугілля","Дизель","Мазут","Гас","СНГ","Природний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7" s="165"/>
      <c r="M37" s="159"/>
      <c r="N37" s="166" t="str">
        <f t="shared" si="14"/>
        <v>Formula</v>
      </c>
      <c r="O37" s="160"/>
      <c r="P37" s="167"/>
      <c r="Q37" s="159"/>
      <c r="R37" s="159"/>
      <c r="S37" s="159"/>
      <c r="T37" s="168"/>
      <c r="U37" s="165"/>
      <c r="V37" s="167"/>
      <c r="W37" s="165"/>
      <c r="X37" s="159"/>
      <c r="Y37" s="183"/>
      <c r="Z37" s="159"/>
      <c r="AA37" s="169" t="str">
        <f t="shared" si="15"/>
        <v>Formula</v>
      </c>
      <c r="AB37" s="160"/>
      <c r="AC37" s="165"/>
      <c r="AD37" s="167"/>
      <c r="AE37" s="167"/>
    </row>
    <row r="38" spans="1:31" s="8" customFormat="1" ht="30" customHeight="1" x14ac:dyDescent="0.25">
      <c r="B38" s="156"/>
      <c r="C38" s="157" t="s">
        <v>87</v>
      </c>
      <c r="D38" s="158"/>
      <c r="E38" s="159"/>
      <c r="F38" s="160"/>
      <c r="G38" s="159"/>
      <c r="H38" s="161"/>
      <c r="I38" s="162" t="str">
        <f t="shared" si="13"/>
        <v>Formula</v>
      </c>
      <c r="J38" s="163" t="s">
        <v>87</v>
      </c>
      <c r="K38" s="164" t="str">
        <f>IFERROR(CHOOSE(MATCH(J38,{"Вугілля","Дизель","Мазут","Гас","СНГ","Природний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8" s="165"/>
      <c r="M38" s="159"/>
      <c r="N38" s="166" t="str">
        <f t="shared" si="14"/>
        <v>Formula</v>
      </c>
      <c r="O38" s="160"/>
      <c r="P38" s="167"/>
      <c r="Q38" s="159"/>
      <c r="R38" s="159"/>
      <c r="S38" s="159"/>
      <c r="T38" s="168"/>
      <c r="U38" s="165"/>
      <c r="V38" s="167"/>
      <c r="W38" s="165"/>
      <c r="X38" s="159"/>
      <c r="Y38" s="183"/>
      <c r="Z38" s="159"/>
      <c r="AA38" s="169" t="str">
        <f t="shared" si="15"/>
        <v>Formula</v>
      </c>
      <c r="AB38" s="160"/>
      <c r="AC38" s="165"/>
      <c r="AD38" s="167"/>
      <c r="AE38" s="167"/>
    </row>
    <row r="39" spans="1:31" s="178" customFormat="1" ht="30" customHeight="1" x14ac:dyDescent="0.25">
      <c r="A39" s="8"/>
      <c r="B39" s="170"/>
      <c r="C39" s="157" t="s">
        <v>87</v>
      </c>
      <c r="D39" s="171"/>
      <c r="E39" s="172"/>
      <c r="F39" s="173"/>
      <c r="G39" s="172"/>
      <c r="H39" s="174"/>
      <c r="I39" s="162" t="str">
        <f t="shared" si="13"/>
        <v>Formula</v>
      </c>
      <c r="J39" s="163" t="s">
        <v>87</v>
      </c>
      <c r="K39" s="164" t="str">
        <f>IFERROR(CHOOSE(MATCH(J39,{"Вугілля","Дизель","Мазут","Гас","СНГ","Природний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39" s="175"/>
      <c r="M39" s="172"/>
      <c r="N39" s="166" t="str">
        <f t="shared" si="14"/>
        <v>Formula</v>
      </c>
      <c r="O39" s="173"/>
      <c r="P39" s="176"/>
      <c r="Q39" s="172"/>
      <c r="R39" s="172"/>
      <c r="S39" s="172"/>
      <c r="T39" s="177"/>
      <c r="U39" s="175"/>
      <c r="V39" s="176"/>
      <c r="W39" s="175"/>
      <c r="X39" s="172"/>
      <c r="Y39" s="184"/>
      <c r="Z39" s="172"/>
      <c r="AA39" s="169" t="str">
        <f t="shared" si="15"/>
        <v>Formula</v>
      </c>
      <c r="AB39" s="160"/>
      <c r="AC39" s="175"/>
      <c r="AD39" s="176"/>
      <c r="AE39" s="176"/>
    </row>
    <row r="40" spans="1:31" s="178" customFormat="1" ht="30" customHeight="1" x14ac:dyDescent="0.25">
      <c r="A40" s="8"/>
      <c r="B40" s="170"/>
      <c r="C40" s="157" t="s">
        <v>87</v>
      </c>
      <c r="D40" s="171"/>
      <c r="E40" s="172"/>
      <c r="F40" s="173"/>
      <c r="G40" s="172"/>
      <c r="H40" s="174"/>
      <c r="I40" s="162" t="str">
        <f t="shared" si="13"/>
        <v>Formula</v>
      </c>
      <c r="J40" s="163" t="s">
        <v>87</v>
      </c>
      <c r="K40" s="164" t="str">
        <f>IFERROR(CHOOSE(MATCH(J40,{"Вугілля","Дизель","Мазут","Гас","СНГ","Природний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0" s="175"/>
      <c r="M40" s="172"/>
      <c r="N40" s="166" t="str">
        <f t="shared" si="14"/>
        <v>Formula</v>
      </c>
      <c r="O40" s="173"/>
      <c r="P40" s="176"/>
      <c r="Q40" s="172"/>
      <c r="R40" s="172"/>
      <c r="S40" s="172"/>
      <c r="T40" s="177"/>
      <c r="U40" s="175"/>
      <c r="V40" s="176"/>
      <c r="W40" s="175"/>
      <c r="X40" s="172"/>
      <c r="Y40" s="184"/>
      <c r="Z40" s="172"/>
      <c r="AA40" s="169" t="str">
        <f t="shared" si="15"/>
        <v>Formula</v>
      </c>
      <c r="AB40" s="160"/>
      <c r="AC40" s="175"/>
      <c r="AD40" s="176"/>
      <c r="AE40" s="176"/>
    </row>
    <row r="41" spans="1:31" s="178" customFormat="1" ht="30" customHeight="1" x14ac:dyDescent="0.25">
      <c r="A41" s="8"/>
      <c r="B41" s="170"/>
      <c r="C41" s="157" t="s">
        <v>87</v>
      </c>
      <c r="D41" s="171"/>
      <c r="E41" s="172"/>
      <c r="F41" s="173"/>
      <c r="G41" s="172"/>
      <c r="H41" s="174"/>
      <c r="I41" s="162" t="str">
        <f t="shared" si="13"/>
        <v>Formula</v>
      </c>
      <c r="J41" s="163" t="s">
        <v>87</v>
      </c>
      <c r="K41" s="164" t="str">
        <f>IFERROR(CHOOSE(MATCH(J41,{"Вугілля","Дизель","Мазут","Гас","СНГ","Природний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1" s="175"/>
      <c r="M41" s="172"/>
      <c r="N41" s="166" t="str">
        <f t="shared" si="14"/>
        <v>Formula</v>
      </c>
      <c r="O41" s="173"/>
      <c r="P41" s="176"/>
      <c r="Q41" s="172"/>
      <c r="R41" s="172"/>
      <c r="S41" s="172"/>
      <c r="T41" s="177"/>
      <c r="U41" s="175"/>
      <c r="V41" s="176"/>
      <c r="W41" s="175"/>
      <c r="X41" s="172"/>
      <c r="Y41" s="184"/>
      <c r="Z41" s="172"/>
      <c r="AA41" s="169" t="str">
        <f t="shared" si="15"/>
        <v>Formula</v>
      </c>
      <c r="AB41" s="160"/>
      <c r="AC41" s="175"/>
      <c r="AD41" s="176"/>
      <c r="AE41" s="176"/>
    </row>
    <row r="42" spans="1:31" s="178" customFormat="1" ht="30" customHeight="1" x14ac:dyDescent="0.25">
      <c r="A42" s="8"/>
      <c r="B42" s="170"/>
      <c r="C42" s="157" t="s">
        <v>87</v>
      </c>
      <c r="D42" s="171"/>
      <c r="E42" s="172"/>
      <c r="F42" s="173"/>
      <c r="G42" s="172"/>
      <c r="H42" s="174"/>
      <c r="I42" s="162" t="str">
        <f t="shared" si="13"/>
        <v>Formula</v>
      </c>
      <c r="J42" s="163" t="s">
        <v>87</v>
      </c>
      <c r="K42" s="164" t="str">
        <f>IFERROR(CHOOSE(MATCH(J42,{"Вугілля","Дизель","Мазут","Гас","СНГ","Природний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2" s="175"/>
      <c r="M42" s="172"/>
      <c r="N42" s="166" t="str">
        <f t="shared" si="14"/>
        <v>Formula</v>
      </c>
      <c r="O42" s="173"/>
      <c r="P42" s="176"/>
      <c r="Q42" s="172"/>
      <c r="R42" s="172"/>
      <c r="S42" s="172"/>
      <c r="T42" s="177"/>
      <c r="U42" s="175"/>
      <c r="V42" s="176"/>
      <c r="W42" s="175"/>
      <c r="X42" s="172"/>
      <c r="Y42" s="184"/>
      <c r="Z42" s="172"/>
      <c r="AA42" s="169" t="str">
        <f t="shared" si="15"/>
        <v>Formula</v>
      </c>
      <c r="AB42" s="160"/>
      <c r="AC42" s="175"/>
      <c r="AD42" s="176"/>
      <c r="AE42" s="176"/>
    </row>
    <row r="43" spans="1:31" s="178" customFormat="1" ht="30" customHeight="1" x14ac:dyDescent="0.25">
      <c r="A43" s="8"/>
      <c r="B43" s="170"/>
      <c r="C43" s="157" t="s">
        <v>87</v>
      </c>
      <c r="D43" s="171"/>
      <c r="E43" s="172"/>
      <c r="F43" s="173"/>
      <c r="G43" s="172"/>
      <c r="H43" s="174"/>
      <c r="I43" s="162" t="str">
        <f t="shared" si="13"/>
        <v>Formula</v>
      </c>
      <c r="J43" s="163" t="s">
        <v>87</v>
      </c>
      <c r="K43" s="164" t="str">
        <f>IFERROR(CHOOSE(MATCH(J43,{"Вугілля","Дизель","Мазут","Гас","СНГ","Природний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3" s="175"/>
      <c r="M43" s="172"/>
      <c r="N43" s="166" t="str">
        <f t="shared" si="14"/>
        <v>Formula</v>
      </c>
      <c r="O43" s="173"/>
      <c r="P43" s="176"/>
      <c r="Q43" s="172"/>
      <c r="R43" s="172"/>
      <c r="S43" s="172"/>
      <c r="T43" s="177"/>
      <c r="U43" s="175"/>
      <c r="V43" s="176"/>
      <c r="W43" s="175"/>
      <c r="X43" s="172"/>
      <c r="Y43" s="184"/>
      <c r="Z43" s="172"/>
      <c r="AA43" s="169" t="str">
        <f t="shared" si="15"/>
        <v>Formula</v>
      </c>
      <c r="AB43" s="160"/>
      <c r="AC43" s="175"/>
      <c r="AD43" s="176"/>
      <c r="AE43" s="176"/>
    </row>
    <row r="44" spans="1:31" s="178" customFormat="1" ht="30" customHeight="1" x14ac:dyDescent="0.25">
      <c r="A44" s="8"/>
      <c r="B44" s="170"/>
      <c r="C44" s="157" t="s">
        <v>87</v>
      </c>
      <c r="D44" s="171"/>
      <c r="E44" s="172"/>
      <c r="F44" s="173"/>
      <c r="G44" s="172"/>
      <c r="H44" s="174"/>
      <c r="I44" s="162" t="str">
        <f t="shared" si="13"/>
        <v>Formula</v>
      </c>
      <c r="J44" s="163" t="s">
        <v>87</v>
      </c>
      <c r="K44" s="164" t="str">
        <f>IFERROR(CHOOSE(MATCH(J44,{"Вугілля","Дизель","Мазут","Гас","СНГ","Природний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4" s="175"/>
      <c r="M44" s="172"/>
      <c r="N44" s="166" t="str">
        <f t="shared" si="14"/>
        <v>Formula</v>
      </c>
      <c r="O44" s="173"/>
      <c r="P44" s="176"/>
      <c r="Q44" s="172"/>
      <c r="R44" s="172"/>
      <c r="S44" s="172"/>
      <c r="T44" s="177"/>
      <c r="U44" s="175"/>
      <c r="V44" s="176"/>
      <c r="W44" s="175"/>
      <c r="X44" s="172"/>
      <c r="Y44" s="184"/>
      <c r="Z44" s="172"/>
      <c r="AA44" s="169" t="str">
        <f t="shared" si="15"/>
        <v>Formula</v>
      </c>
      <c r="AB44" s="160"/>
      <c r="AC44" s="175"/>
      <c r="AD44" s="176"/>
      <c r="AE44" s="176"/>
    </row>
    <row r="45" spans="1:31" s="178" customFormat="1" ht="30" customHeight="1" x14ac:dyDescent="0.25">
      <c r="A45" s="8"/>
      <c r="B45" s="170"/>
      <c r="C45" s="157" t="s">
        <v>87</v>
      </c>
      <c r="D45" s="171"/>
      <c r="E45" s="172"/>
      <c r="F45" s="173"/>
      <c r="G45" s="172"/>
      <c r="H45" s="174"/>
      <c r="I45" s="162" t="str">
        <f t="shared" si="13"/>
        <v>Formula</v>
      </c>
      <c r="J45" s="163" t="s">
        <v>87</v>
      </c>
      <c r="K45" s="164" t="str">
        <f>IFERROR(CHOOSE(MATCH(J45,{"Вугілля","Дизель","Мазут","Гас","СНГ","Природний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5" s="175"/>
      <c r="M45" s="172"/>
      <c r="N45" s="166" t="str">
        <f t="shared" si="14"/>
        <v>Formula</v>
      </c>
      <c r="O45" s="173"/>
      <c r="P45" s="176"/>
      <c r="Q45" s="172"/>
      <c r="R45" s="172"/>
      <c r="S45" s="172"/>
      <c r="T45" s="177"/>
      <c r="U45" s="175"/>
      <c r="V45" s="176"/>
      <c r="W45" s="175"/>
      <c r="X45" s="172"/>
      <c r="Y45" s="184"/>
      <c r="Z45" s="172"/>
      <c r="AA45" s="169" t="str">
        <f t="shared" si="15"/>
        <v>Formula</v>
      </c>
      <c r="AB45" s="160"/>
      <c r="AC45" s="175"/>
      <c r="AD45" s="176"/>
      <c r="AE45" s="176"/>
    </row>
    <row r="46" spans="1:31" s="178" customFormat="1" ht="30" customHeight="1" x14ac:dyDescent="0.25">
      <c r="A46" s="8"/>
      <c r="B46" s="170"/>
      <c r="C46" s="157" t="s">
        <v>87</v>
      </c>
      <c r="D46" s="171"/>
      <c r="E46" s="172"/>
      <c r="F46" s="173"/>
      <c r="G46" s="172"/>
      <c r="H46" s="174"/>
      <c r="I46" s="162" t="str">
        <f t="shared" si="13"/>
        <v>Formula</v>
      </c>
      <c r="J46" s="163" t="s">
        <v>87</v>
      </c>
      <c r="K46" s="164" t="str">
        <f>IFERROR(CHOOSE(MATCH(J46,{"Вугілля","Дизель","Мазут","Гас","СНГ","Природний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6" s="175"/>
      <c r="M46" s="172"/>
      <c r="N46" s="166" t="str">
        <f t="shared" si="14"/>
        <v>Formula</v>
      </c>
      <c r="O46" s="173"/>
      <c r="P46" s="176"/>
      <c r="Q46" s="172"/>
      <c r="R46" s="172"/>
      <c r="S46" s="172"/>
      <c r="T46" s="177"/>
      <c r="U46" s="175"/>
      <c r="V46" s="176"/>
      <c r="W46" s="175"/>
      <c r="X46" s="172"/>
      <c r="Y46" s="184"/>
      <c r="Z46" s="172"/>
      <c r="AA46" s="169" t="str">
        <f t="shared" si="15"/>
        <v>Formula</v>
      </c>
      <c r="AB46" s="160"/>
      <c r="AC46" s="175"/>
      <c r="AD46" s="176"/>
      <c r="AE46" s="176"/>
    </row>
    <row r="47" spans="1:31" s="8" customFormat="1" ht="30" customHeight="1" x14ac:dyDescent="0.25">
      <c r="B47" s="156"/>
      <c r="C47" s="157" t="s">
        <v>87</v>
      </c>
      <c r="D47" s="158"/>
      <c r="E47" s="159"/>
      <c r="F47" s="160"/>
      <c r="G47" s="159"/>
      <c r="H47" s="161"/>
      <c r="I47" s="162" t="str">
        <f>IF(F47*$H47=0,"Formula",F47*$H47)</f>
        <v>Formula</v>
      </c>
      <c r="J47" s="163" t="s">
        <v>87</v>
      </c>
      <c r="K47" s="164" t="str">
        <f>IFERROR(CHOOSE(MATCH(J47,{"Вугілля","Дизель","Мазут","Гас","СНГ","Природний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7" s="165"/>
      <c r="M47" s="159"/>
      <c r="N47" s="166" t="str">
        <f>IFERROR(L47*$K47/1000,"Formula")</f>
        <v>Formula</v>
      </c>
      <c r="O47" s="160"/>
      <c r="P47" s="167"/>
      <c r="Q47" s="159"/>
      <c r="R47" s="159"/>
      <c r="S47" s="159"/>
      <c r="T47" s="168"/>
      <c r="U47" s="165"/>
      <c r="V47" s="167"/>
      <c r="W47" s="165"/>
      <c r="X47" s="159"/>
      <c r="Y47" s="183"/>
      <c r="Z47" s="159"/>
      <c r="AA47" s="169" t="str">
        <f>IFERROR(W47/Y47,"Formula")</f>
        <v>Formula</v>
      </c>
      <c r="AB47" s="160"/>
      <c r="AC47" s="165"/>
      <c r="AD47" s="167"/>
      <c r="AE47" s="167"/>
    </row>
    <row r="48" spans="1:31" s="8" customFormat="1" ht="30" customHeight="1" x14ac:dyDescent="0.25">
      <c r="B48" s="156"/>
      <c r="C48" s="157" t="s">
        <v>87</v>
      </c>
      <c r="D48" s="158"/>
      <c r="E48" s="159"/>
      <c r="F48" s="160"/>
      <c r="G48" s="159"/>
      <c r="H48" s="161"/>
      <c r="I48" s="162" t="str">
        <f t="shared" ref="I48:I62" si="16">IF(F48*$H48=0,"Formula",F48*$H48)</f>
        <v>Formula</v>
      </c>
      <c r="J48" s="163" t="s">
        <v>87</v>
      </c>
      <c r="K48" s="164" t="str">
        <f>IFERROR(CHOOSE(MATCH(J48,{"Вугілля","Дизель","Мазут","Гас","СНГ","Природний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8" s="165"/>
      <c r="M48" s="159"/>
      <c r="N48" s="166" t="str">
        <f t="shared" ref="N48:N62" si="17">IFERROR(L48*$K48/1000,"Formula")</f>
        <v>Formula</v>
      </c>
      <c r="O48" s="160"/>
      <c r="P48" s="167"/>
      <c r="Q48" s="159"/>
      <c r="R48" s="159"/>
      <c r="S48" s="159"/>
      <c r="T48" s="168"/>
      <c r="U48" s="165"/>
      <c r="V48" s="167"/>
      <c r="W48" s="165"/>
      <c r="X48" s="159"/>
      <c r="Y48" s="183"/>
      <c r="Z48" s="159"/>
      <c r="AA48" s="169" t="str">
        <f>IFERROR(W48/Y48,"Formula")</f>
        <v>Formula</v>
      </c>
      <c r="AB48" s="160"/>
      <c r="AC48" s="165"/>
      <c r="AD48" s="167"/>
      <c r="AE48" s="167"/>
    </row>
    <row r="49" spans="2:31" s="8" customFormat="1" ht="30" customHeight="1" x14ac:dyDescent="0.25">
      <c r="B49" s="156"/>
      <c r="C49" s="157" t="s">
        <v>87</v>
      </c>
      <c r="D49" s="158"/>
      <c r="E49" s="159"/>
      <c r="F49" s="160"/>
      <c r="G49" s="159"/>
      <c r="H49" s="161"/>
      <c r="I49" s="162" t="str">
        <f t="shared" si="16"/>
        <v>Formula</v>
      </c>
      <c r="J49" s="163" t="s">
        <v>87</v>
      </c>
      <c r="K49" s="164" t="str">
        <f>IFERROR(CHOOSE(MATCH(J49,{"Вугілля","Дизель","Мазут","Гас","СНГ","Природний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49" s="165"/>
      <c r="M49" s="159"/>
      <c r="N49" s="166" t="str">
        <f t="shared" si="17"/>
        <v>Formula</v>
      </c>
      <c r="O49" s="160"/>
      <c r="P49" s="167"/>
      <c r="Q49" s="159"/>
      <c r="R49" s="159"/>
      <c r="S49" s="159"/>
      <c r="T49" s="168"/>
      <c r="U49" s="165"/>
      <c r="V49" s="167"/>
      <c r="W49" s="165"/>
      <c r="X49" s="159"/>
      <c r="Y49" s="183"/>
      <c r="Z49" s="159"/>
      <c r="AA49" s="169" t="str">
        <f t="shared" ref="AA49:AA62" si="18">IFERROR(W49/Y49,"Formula")</f>
        <v>Formula</v>
      </c>
      <c r="AB49" s="160"/>
      <c r="AC49" s="165"/>
      <c r="AD49" s="167"/>
      <c r="AE49" s="167"/>
    </row>
    <row r="50" spans="2:31" s="8" customFormat="1" ht="30" customHeight="1" x14ac:dyDescent="0.25">
      <c r="B50" s="156"/>
      <c r="C50" s="157" t="s">
        <v>87</v>
      </c>
      <c r="D50" s="158"/>
      <c r="E50" s="159"/>
      <c r="F50" s="160"/>
      <c r="G50" s="159"/>
      <c r="H50" s="161"/>
      <c r="I50" s="162" t="str">
        <f t="shared" si="16"/>
        <v>Formula</v>
      </c>
      <c r="J50" s="163" t="s">
        <v>87</v>
      </c>
      <c r="K50" s="164" t="str">
        <f>IFERROR(CHOOSE(MATCH(J50,{"Вугілля","Дизель","Мазут","Гас","СНГ","Природний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0" s="165"/>
      <c r="M50" s="159"/>
      <c r="N50" s="166" t="str">
        <f t="shared" si="17"/>
        <v>Formula</v>
      </c>
      <c r="O50" s="160"/>
      <c r="P50" s="167"/>
      <c r="Q50" s="159"/>
      <c r="R50" s="159"/>
      <c r="S50" s="159"/>
      <c r="T50" s="168"/>
      <c r="U50" s="165"/>
      <c r="V50" s="167"/>
      <c r="W50" s="165"/>
      <c r="X50" s="159"/>
      <c r="Y50" s="183"/>
      <c r="Z50" s="159"/>
      <c r="AA50" s="169" t="str">
        <f t="shared" si="18"/>
        <v>Formula</v>
      </c>
      <c r="AB50" s="160"/>
      <c r="AC50" s="165"/>
      <c r="AD50" s="167"/>
      <c r="AE50" s="167"/>
    </row>
    <row r="51" spans="2:31" s="8" customFormat="1" ht="30" customHeight="1" x14ac:dyDescent="0.25">
      <c r="B51" s="156"/>
      <c r="C51" s="157" t="s">
        <v>87</v>
      </c>
      <c r="D51" s="158"/>
      <c r="E51" s="159"/>
      <c r="F51" s="160"/>
      <c r="G51" s="159"/>
      <c r="H51" s="161"/>
      <c r="I51" s="162" t="str">
        <f t="shared" si="16"/>
        <v>Formula</v>
      </c>
      <c r="J51" s="163" t="s">
        <v>87</v>
      </c>
      <c r="K51" s="164" t="str">
        <f>IFERROR(CHOOSE(MATCH(J51,{"Вугілля","Дизель","Мазут","Гас","СНГ","Природний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1" s="165"/>
      <c r="M51" s="159"/>
      <c r="N51" s="166" t="str">
        <f t="shared" si="17"/>
        <v>Formula</v>
      </c>
      <c r="O51" s="160"/>
      <c r="P51" s="167"/>
      <c r="Q51" s="159"/>
      <c r="R51" s="159"/>
      <c r="S51" s="159"/>
      <c r="T51" s="168"/>
      <c r="U51" s="165"/>
      <c r="V51" s="167"/>
      <c r="W51" s="165"/>
      <c r="X51" s="159"/>
      <c r="Y51" s="183"/>
      <c r="Z51" s="159"/>
      <c r="AA51" s="169" t="str">
        <f t="shared" si="18"/>
        <v>Formula</v>
      </c>
      <c r="AB51" s="160"/>
      <c r="AC51" s="165"/>
      <c r="AD51" s="167"/>
      <c r="AE51" s="167"/>
    </row>
    <row r="52" spans="2:31" s="8" customFormat="1" ht="30" customHeight="1" x14ac:dyDescent="0.25">
      <c r="B52" s="156"/>
      <c r="C52" s="157" t="s">
        <v>87</v>
      </c>
      <c r="D52" s="158"/>
      <c r="E52" s="159"/>
      <c r="F52" s="160"/>
      <c r="G52" s="159"/>
      <c r="H52" s="161"/>
      <c r="I52" s="162" t="str">
        <f t="shared" si="16"/>
        <v>Formula</v>
      </c>
      <c r="J52" s="163" t="s">
        <v>87</v>
      </c>
      <c r="K52" s="164" t="str">
        <f>IFERROR(CHOOSE(MATCH(J52,{"Вугілля","Дизель","Мазут","Гас","СНГ","Природний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2" s="165"/>
      <c r="M52" s="159"/>
      <c r="N52" s="166" t="str">
        <f t="shared" si="17"/>
        <v>Formula</v>
      </c>
      <c r="O52" s="160"/>
      <c r="P52" s="167"/>
      <c r="Q52" s="159"/>
      <c r="R52" s="159"/>
      <c r="S52" s="159"/>
      <c r="T52" s="168"/>
      <c r="U52" s="165"/>
      <c r="V52" s="167"/>
      <c r="W52" s="165"/>
      <c r="X52" s="159"/>
      <c r="Y52" s="183"/>
      <c r="Z52" s="159"/>
      <c r="AA52" s="169" t="str">
        <f t="shared" si="18"/>
        <v>Formula</v>
      </c>
      <c r="AB52" s="160"/>
      <c r="AC52" s="165"/>
      <c r="AD52" s="167"/>
      <c r="AE52" s="167"/>
    </row>
    <row r="53" spans="2:31" s="8" customFormat="1" ht="30" customHeight="1" x14ac:dyDescent="0.25">
      <c r="B53" s="156"/>
      <c r="C53" s="157" t="s">
        <v>87</v>
      </c>
      <c r="D53" s="158"/>
      <c r="E53" s="159"/>
      <c r="F53" s="160"/>
      <c r="G53" s="159"/>
      <c r="H53" s="161"/>
      <c r="I53" s="162" t="str">
        <f t="shared" si="16"/>
        <v>Formula</v>
      </c>
      <c r="J53" s="163" t="s">
        <v>87</v>
      </c>
      <c r="K53" s="164" t="str">
        <f>IFERROR(CHOOSE(MATCH(J53,{"Вугілля","Дизель","Мазут","Гас","СНГ","Природний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3" s="165"/>
      <c r="M53" s="159"/>
      <c r="N53" s="166" t="str">
        <f t="shared" si="17"/>
        <v>Formula</v>
      </c>
      <c r="O53" s="160"/>
      <c r="P53" s="167"/>
      <c r="Q53" s="159"/>
      <c r="R53" s="159"/>
      <c r="S53" s="159"/>
      <c r="T53" s="168"/>
      <c r="U53" s="165"/>
      <c r="V53" s="167"/>
      <c r="W53" s="165"/>
      <c r="X53" s="159"/>
      <c r="Y53" s="183"/>
      <c r="Z53" s="159"/>
      <c r="AA53" s="169" t="str">
        <f t="shared" si="18"/>
        <v>Formula</v>
      </c>
      <c r="AB53" s="160"/>
      <c r="AC53" s="165"/>
      <c r="AD53" s="167"/>
      <c r="AE53" s="167"/>
    </row>
    <row r="54" spans="2:31" s="8" customFormat="1" ht="30" customHeight="1" x14ac:dyDescent="0.25">
      <c r="B54" s="156"/>
      <c r="C54" s="157" t="s">
        <v>87</v>
      </c>
      <c r="D54" s="158"/>
      <c r="E54" s="159"/>
      <c r="F54" s="160"/>
      <c r="G54" s="159"/>
      <c r="H54" s="161"/>
      <c r="I54" s="162" t="str">
        <f t="shared" si="16"/>
        <v>Formula</v>
      </c>
      <c r="J54" s="163" t="s">
        <v>87</v>
      </c>
      <c r="K54" s="164" t="str">
        <f>IFERROR(CHOOSE(MATCH(J54,{"Вугілля","Дизель","Мазут","Гас","СНГ","Природний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4" s="165"/>
      <c r="M54" s="159"/>
      <c r="N54" s="166" t="str">
        <f t="shared" si="17"/>
        <v>Formula</v>
      </c>
      <c r="O54" s="160"/>
      <c r="P54" s="167"/>
      <c r="Q54" s="159"/>
      <c r="R54" s="159"/>
      <c r="S54" s="159"/>
      <c r="T54" s="168"/>
      <c r="U54" s="165"/>
      <c r="V54" s="167"/>
      <c r="W54" s="165"/>
      <c r="X54" s="159"/>
      <c r="Y54" s="183"/>
      <c r="Z54" s="159"/>
      <c r="AA54" s="169" t="str">
        <f t="shared" si="18"/>
        <v>Formula</v>
      </c>
      <c r="AB54" s="160"/>
      <c r="AC54" s="165"/>
      <c r="AD54" s="167"/>
      <c r="AE54" s="167"/>
    </row>
    <row r="55" spans="2:31" s="178" customFormat="1" ht="30" customHeight="1" x14ac:dyDescent="0.25">
      <c r="B55" s="170"/>
      <c r="C55" s="157" t="s">
        <v>87</v>
      </c>
      <c r="D55" s="171"/>
      <c r="E55" s="172"/>
      <c r="F55" s="173"/>
      <c r="G55" s="172"/>
      <c r="H55" s="174"/>
      <c r="I55" s="162" t="str">
        <f t="shared" si="16"/>
        <v>Formula</v>
      </c>
      <c r="J55" s="163" t="s">
        <v>87</v>
      </c>
      <c r="K55" s="164" t="str">
        <f>IFERROR(CHOOSE(MATCH(J55,{"Вугілля","Дизель","Мазут","Гас","СНГ","Природний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5" s="175"/>
      <c r="M55" s="172"/>
      <c r="N55" s="166" t="str">
        <f t="shared" si="17"/>
        <v>Formula</v>
      </c>
      <c r="O55" s="173"/>
      <c r="P55" s="176"/>
      <c r="Q55" s="172"/>
      <c r="R55" s="172"/>
      <c r="S55" s="172"/>
      <c r="T55" s="177"/>
      <c r="U55" s="175"/>
      <c r="V55" s="176"/>
      <c r="W55" s="175"/>
      <c r="X55" s="172"/>
      <c r="Y55" s="184"/>
      <c r="Z55" s="172"/>
      <c r="AA55" s="169" t="str">
        <f t="shared" si="18"/>
        <v>Formula</v>
      </c>
      <c r="AB55" s="160"/>
      <c r="AC55" s="175"/>
      <c r="AD55" s="176"/>
      <c r="AE55" s="176"/>
    </row>
    <row r="56" spans="2:31" s="178" customFormat="1" ht="30" customHeight="1" x14ac:dyDescent="0.25">
      <c r="B56" s="170"/>
      <c r="C56" s="157" t="s">
        <v>87</v>
      </c>
      <c r="D56" s="171"/>
      <c r="E56" s="172"/>
      <c r="F56" s="173"/>
      <c r="G56" s="172"/>
      <c r="H56" s="174"/>
      <c r="I56" s="162" t="str">
        <f t="shared" si="16"/>
        <v>Formula</v>
      </c>
      <c r="J56" s="163" t="s">
        <v>87</v>
      </c>
      <c r="K56" s="164" t="str">
        <f>IFERROR(CHOOSE(MATCH(J56,{"Вугілля","Дизель","Мазут","Гас","СНГ","Природний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6" s="175"/>
      <c r="M56" s="172"/>
      <c r="N56" s="166" t="str">
        <f t="shared" si="17"/>
        <v>Formula</v>
      </c>
      <c r="O56" s="173"/>
      <c r="P56" s="176"/>
      <c r="Q56" s="172"/>
      <c r="R56" s="172"/>
      <c r="S56" s="172"/>
      <c r="T56" s="177"/>
      <c r="U56" s="175"/>
      <c r="V56" s="176"/>
      <c r="W56" s="175"/>
      <c r="X56" s="172"/>
      <c r="Y56" s="184"/>
      <c r="Z56" s="172"/>
      <c r="AA56" s="169" t="str">
        <f t="shared" si="18"/>
        <v>Formula</v>
      </c>
      <c r="AB56" s="160"/>
      <c r="AC56" s="175"/>
      <c r="AD56" s="176"/>
      <c r="AE56" s="176"/>
    </row>
    <row r="57" spans="2:31" s="178" customFormat="1" ht="30" customHeight="1" x14ac:dyDescent="0.25">
      <c r="B57" s="170"/>
      <c r="C57" s="157" t="s">
        <v>87</v>
      </c>
      <c r="D57" s="171"/>
      <c r="E57" s="172"/>
      <c r="F57" s="173"/>
      <c r="G57" s="172"/>
      <c r="H57" s="174"/>
      <c r="I57" s="162" t="str">
        <f t="shared" si="16"/>
        <v>Formula</v>
      </c>
      <c r="J57" s="163" t="s">
        <v>87</v>
      </c>
      <c r="K57" s="164" t="str">
        <f>IFERROR(CHOOSE(MATCH(J57,{"Вугілля","Дизель","Мазут","Гас","СНГ","Природний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7" s="175"/>
      <c r="M57" s="172"/>
      <c r="N57" s="166" t="str">
        <f t="shared" si="17"/>
        <v>Formula</v>
      </c>
      <c r="O57" s="173"/>
      <c r="P57" s="176"/>
      <c r="Q57" s="172"/>
      <c r="R57" s="172"/>
      <c r="S57" s="172"/>
      <c r="T57" s="177"/>
      <c r="U57" s="175"/>
      <c r="V57" s="176"/>
      <c r="W57" s="175"/>
      <c r="X57" s="172"/>
      <c r="Y57" s="184"/>
      <c r="Z57" s="172"/>
      <c r="AA57" s="169" t="str">
        <f t="shared" si="18"/>
        <v>Formula</v>
      </c>
      <c r="AB57" s="160"/>
      <c r="AC57" s="175"/>
      <c r="AD57" s="176"/>
      <c r="AE57" s="176"/>
    </row>
    <row r="58" spans="2:31" s="178" customFormat="1" ht="30" customHeight="1" x14ac:dyDescent="0.25">
      <c r="B58" s="170"/>
      <c r="C58" s="157" t="s">
        <v>87</v>
      </c>
      <c r="D58" s="171"/>
      <c r="E58" s="172"/>
      <c r="F58" s="173"/>
      <c r="G58" s="172"/>
      <c r="H58" s="174"/>
      <c r="I58" s="162" t="str">
        <f t="shared" si="16"/>
        <v>Formula</v>
      </c>
      <c r="J58" s="163" t="s">
        <v>87</v>
      </c>
      <c r="K58" s="164" t="str">
        <f>IFERROR(CHOOSE(MATCH(J58,{"Вугілля","Дизель","Мазут","Гас","СНГ","Природний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8" s="175"/>
      <c r="M58" s="172"/>
      <c r="N58" s="166" t="str">
        <f t="shared" si="17"/>
        <v>Formula</v>
      </c>
      <c r="O58" s="173"/>
      <c r="P58" s="176"/>
      <c r="Q58" s="172"/>
      <c r="R58" s="172"/>
      <c r="S58" s="172"/>
      <c r="T58" s="177"/>
      <c r="U58" s="175"/>
      <c r="V58" s="176"/>
      <c r="W58" s="175"/>
      <c r="X58" s="172"/>
      <c r="Y58" s="184"/>
      <c r="Z58" s="172"/>
      <c r="AA58" s="169" t="str">
        <f t="shared" si="18"/>
        <v>Formula</v>
      </c>
      <c r="AB58" s="160"/>
      <c r="AC58" s="175"/>
      <c r="AD58" s="176"/>
      <c r="AE58" s="176"/>
    </row>
    <row r="59" spans="2:31" s="178" customFormat="1" ht="30" customHeight="1" x14ac:dyDescent="0.25">
      <c r="B59" s="170"/>
      <c r="C59" s="157" t="s">
        <v>87</v>
      </c>
      <c r="D59" s="171"/>
      <c r="E59" s="172"/>
      <c r="F59" s="173"/>
      <c r="G59" s="172"/>
      <c r="H59" s="174"/>
      <c r="I59" s="162" t="str">
        <f t="shared" si="16"/>
        <v>Formula</v>
      </c>
      <c r="J59" s="163" t="s">
        <v>87</v>
      </c>
      <c r="K59" s="164" t="str">
        <f>IFERROR(CHOOSE(MATCH(J59,{"Вугілля","Дизель","Мазут","Гас","СНГ","Природний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59" s="175"/>
      <c r="M59" s="172"/>
      <c r="N59" s="166" t="str">
        <f t="shared" si="17"/>
        <v>Formula</v>
      </c>
      <c r="O59" s="173"/>
      <c r="P59" s="176"/>
      <c r="Q59" s="172"/>
      <c r="R59" s="172"/>
      <c r="S59" s="172"/>
      <c r="T59" s="177"/>
      <c r="U59" s="175"/>
      <c r="V59" s="176"/>
      <c r="W59" s="175"/>
      <c r="X59" s="172"/>
      <c r="Y59" s="184"/>
      <c r="Z59" s="172"/>
      <c r="AA59" s="169" t="str">
        <f t="shared" si="18"/>
        <v>Formula</v>
      </c>
      <c r="AB59" s="160"/>
      <c r="AC59" s="175"/>
      <c r="AD59" s="176"/>
      <c r="AE59" s="176"/>
    </row>
    <row r="60" spans="2:31" s="178" customFormat="1" ht="30" customHeight="1" x14ac:dyDescent="0.25">
      <c r="B60" s="170"/>
      <c r="C60" s="157" t="s">
        <v>87</v>
      </c>
      <c r="D60" s="171"/>
      <c r="E60" s="172"/>
      <c r="F60" s="173"/>
      <c r="G60" s="172"/>
      <c r="H60" s="174"/>
      <c r="I60" s="162" t="str">
        <f t="shared" si="16"/>
        <v>Formula</v>
      </c>
      <c r="J60" s="163" t="s">
        <v>87</v>
      </c>
      <c r="K60" s="164" t="str">
        <f>IFERROR(CHOOSE(MATCH(J60,{"Вугілля","Дизель","Мазут","Гас","СНГ","Природний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0" s="175"/>
      <c r="M60" s="172"/>
      <c r="N60" s="166" t="str">
        <f t="shared" si="17"/>
        <v>Formula</v>
      </c>
      <c r="O60" s="173"/>
      <c r="P60" s="176"/>
      <c r="Q60" s="172"/>
      <c r="R60" s="172"/>
      <c r="S60" s="172"/>
      <c r="T60" s="177"/>
      <c r="U60" s="175"/>
      <c r="V60" s="176"/>
      <c r="W60" s="175"/>
      <c r="X60" s="172"/>
      <c r="Y60" s="184"/>
      <c r="Z60" s="172"/>
      <c r="AA60" s="169" t="str">
        <f t="shared" si="18"/>
        <v>Formula</v>
      </c>
      <c r="AB60" s="160"/>
      <c r="AC60" s="175"/>
      <c r="AD60" s="176"/>
      <c r="AE60" s="176"/>
    </row>
    <row r="61" spans="2:31" s="178" customFormat="1" ht="30" customHeight="1" x14ac:dyDescent="0.25">
      <c r="B61" s="170"/>
      <c r="C61" s="157" t="s">
        <v>87</v>
      </c>
      <c r="D61" s="171"/>
      <c r="E61" s="172"/>
      <c r="F61" s="173"/>
      <c r="G61" s="172"/>
      <c r="H61" s="174"/>
      <c r="I61" s="162" t="str">
        <f t="shared" si="16"/>
        <v>Formula</v>
      </c>
      <c r="J61" s="163" t="s">
        <v>87</v>
      </c>
      <c r="K61" s="164" t="str">
        <f>IFERROR(CHOOSE(MATCH(J61,{"Вугілля","Дизель","Мазут","Гас","СНГ","Природний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1" s="175"/>
      <c r="M61" s="172"/>
      <c r="N61" s="166" t="str">
        <f t="shared" si="17"/>
        <v>Formula</v>
      </c>
      <c r="O61" s="173"/>
      <c r="P61" s="176"/>
      <c r="Q61" s="172"/>
      <c r="R61" s="172"/>
      <c r="S61" s="172"/>
      <c r="T61" s="177"/>
      <c r="U61" s="175"/>
      <c r="V61" s="176"/>
      <c r="W61" s="175"/>
      <c r="X61" s="172"/>
      <c r="Y61" s="184"/>
      <c r="Z61" s="172"/>
      <c r="AA61" s="169" t="str">
        <f t="shared" si="18"/>
        <v>Formula</v>
      </c>
      <c r="AB61" s="160"/>
      <c r="AC61" s="175"/>
      <c r="AD61" s="176"/>
      <c r="AE61" s="176"/>
    </row>
    <row r="62" spans="2:31" s="178" customFormat="1" ht="30" customHeight="1" x14ac:dyDescent="0.25">
      <c r="B62" s="170"/>
      <c r="C62" s="157" t="s">
        <v>87</v>
      </c>
      <c r="D62" s="171"/>
      <c r="E62" s="172"/>
      <c r="F62" s="173"/>
      <c r="G62" s="172"/>
      <c r="H62" s="174"/>
      <c r="I62" s="162" t="str">
        <f t="shared" si="16"/>
        <v>Formula</v>
      </c>
      <c r="J62" s="163" t="s">
        <v>87</v>
      </c>
      <c r="K62" s="164" t="str">
        <f>IFERROR(CHOOSE(MATCH(J62,{"Вугілля","Дизель","Мазут","Гас","СНГ","Природний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2" s="175"/>
      <c r="M62" s="172"/>
      <c r="N62" s="166" t="str">
        <f t="shared" si="17"/>
        <v>Formula</v>
      </c>
      <c r="O62" s="173"/>
      <c r="P62" s="176"/>
      <c r="Q62" s="172"/>
      <c r="R62" s="172"/>
      <c r="S62" s="172"/>
      <c r="T62" s="177"/>
      <c r="U62" s="175"/>
      <c r="V62" s="176"/>
      <c r="W62" s="175"/>
      <c r="X62" s="172"/>
      <c r="Y62" s="184"/>
      <c r="Z62" s="172"/>
      <c r="AA62" s="169" t="str">
        <f t="shared" si="18"/>
        <v>Formula</v>
      </c>
      <c r="AB62" s="160"/>
      <c r="AC62" s="175"/>
      <c r="AD62" s="176"/>
      <c r="AE62" s="176"/>
    </row>
    <row r="63" spans="2:31" s="8" customFormat="1" ht="30" customHeight="1" x14ac:dyDescent="0.25">
      <c r="B63" s="170"/>
      <c r="C63" s="157" t="s">
        <v>87</v>
      </c>
      <c r="D63" s="171"/>
      <c r="E63" s="172"/>
      <c r="F63" s="173"/>
      <c r="G63" s="172"/>
      <c r="H63" s="174"/>
      <c r="I63" s="162" t="str">
        <f>IF(F63*$H63=0,"Formula",F63*$H63)</f>
        <v>Formula</v>
      </c>
      <c r="J63" s="163" t="s">
        <v>87</v>
      </c>
      <c r="K63" s="164" t="str">
        <f>IFERROR(CHOOSE(MATCH(J63,{"Вугілля","Дизель","Мазут","Гас","СНГ","Природний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3" s="175"/>
      <c r="M63" s="172"/>
      <c r="N63" s="166" t="str">
        <f>IFERROR(L63*$K63/1000,"Formula")</f>
        <v>Formula</v>
      </c>
      <c r="O63" s="173"/>
      <c r="P63" s="176"/>
      <c r="Q63" s="172"/>
      <c r="R63" s="172"/>
      <c r="S63" s="172"/>
      <c r="T63" s="177"/>
      <c r="U63" s="175"/>
      <c r="V63" s="176"/>
      <c r="W63" s="175"/>
      <c r="X63" s="172"/>
      <c r="Y63" s="184"/>
      <c r="Z63" s="172"/>
      <c r="AA63" s="169" t="str">
        <f>IFERROR(W63/Y63,"Formula")</f>
        <v>Formula</v>
      </c>
      <c r="AB63" s="160"/>
      <c r="AC63" s="175"/>
      <c r="AD63" s="176"/>
      <c r="AE63" s="176"/>
    </row>
    <row r="64" spans="2:31" s="8" customFormat="1" ht="30" customHeight="1" x14ac:dyDescent="0.25">
      <c r="B64" s="170"/>
      <c r="C64" s="157" t="s">
        <v>87</v>
      </c>
      <c r="D64" s="171"/>
      <c r="E64" s="172"/>
      <c r="F64" s="173"/>
      <c r="G64" s="172"/>
      <c r="H64" s="174"/>
      <c r="I64" s="162" t="str">
        <f t="shared" si="3"/>
        <v>Formula</v>
      </c>
      <c r="J64" s="163" t="s">
        <v>87</v>
      </c>
      <c r="K64" s="164" t="str">
        <f>IFERROR(CHOOSE(MATCH(J64,{"Вугілля","Дизель","Мазут","Гас","СНГ","Природний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4" s="175"/>
      <c r="M64" s="172"/>
      <c r="N64" s="166" t="str">
        <f t="shared" ref="N64:N70" si="19">IFERROR(L64*$K64/1000,"Formula")</f>
        <v>Formula</v>
      </c>
      <c r="O64" s="173"/>
      <c r="P64" s="176"/>
      <c r="Q64" s="172"/>
      <c r="R64" s="172"/>
      <c r="S64" s="172"/>
      <c r="T64" s="177"/>
      <c r="U64" s="175"/>
      <c r="V64" s="176"/>
      <c r="W64" s="175"/>
      <c r="X64" s="172"/>
      <c r="Y64" s="184"/>
      <c r="Z64" s="172"/>
      <c r="AA64" s="169" t="str">
        <f>IFERROR(W64/Y64,"Formula")</f>
        <v>Formula</v>
      </c>
      <c r="AB64" s="160"/>
      <c r="AC64" s="179"/>
      <c r="AD64" s="176"/>
      <c r="AE64" s="176"/>
    </row>
    <row r="65" spans="2:31" s="8" customFormat="1" ht="30" customHeight="1" x14ac:dyDescent="0.25">
      <c r="B65" s="170"/>
      <c r="C65" s="157" t="s">
        <v>87</v>
      </c>
      <c r="D65" s="171"/>
      <c r="E65" s="172"/>
      <c r="F65" s="173"/>
      <c r="G65" s="172"/>
      <c r="H65" s="174"/>
      <c r="I65" s="162" t="str">
        <f t="shared" ref="I65:I66" si="20">IF(F65*$H65=0,"Formula",F65*$H65)</f>
        <v>Formula</v>
      </c>
      <c r="J65" s="163" t="s">
        <v>87</v>
      </c>
      <c r="K65" s="164" t="str">
        <f>IFERROR(CHOOSE(MATCH(J65,{"Вугілля","Дизель","Мазут","Гас","СНГ","Природний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5" s="175"/>
      <c r="M65" s="172"/>
      <c r="N65" s="166" t="str">
        <f t="shared" ref="N65:N66" si="21">IFERROR(L65*$K65/1000,"Formula")</f>
        <v>Formula</v>
      </c>
      <c r="O65" s="173"/>
      <c r="P65" s="176"/>
      <c r="Q65" s="172"/>
      <c r="R65" s="172"/>
      <c r="S65" s="172"/>
      <c r="T65" s="177"/>
      <c r="U65" s="175"/>
      <c r="V65" s="176"/>
      <c r="W65" s="175"/>
      <c r="X65" s="172"/>
      <c r="Y65" s="184"/>
      <c r="Z65" s="172"/>
      <c r="AA65" s="169" t="str">
        <f>IFERROR(W65/Y65,"Formula")</f>
        <v>Formula</v>
      </c>
      <c r="AB65" s="160"/>
      <c r="AC65" s="179"/>
      <c r="AD65" s="176"/>
      <c r="AE65" s="176"/>
    </row>
    <row r="66" spans="2:31" s="8" customFormat="1" ht="30" customHeight="1" x14ac:dyDescent="0.25">
      <c r="B66" s="170"/>
      <c r="C66" s="157" t="s">
        <v>87</v>
      </c>
      <c r="D66" s="171"/>
      <c r="E66" s="172"/>
      <c r="F66" s="173"/>
      <c r="G66" s="172"/>
      <c r="H66" s="174"/>
      <c r="I66" s="162" t="str">
        <f t="shared" si="20"/>
        <v>Formula</v>
      </c>
      <c r="J66" s="163" t="s">
        <v>87</v>
      </c>
      <c r="K66" s="164" t="str">
        <f>IFERROR(CHOOSE(MATCH(J66,{"Вугілля","Дизель","Мазут","Гас","СНГ","Природний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6" s="175"/>
      <c r="M66" s="172"/>
      <c r="N66" s="166" t="str">
        <f t="shared" si="21"/>
        <v>Formula</v>
      </c>
      <c r="O66" s="173"/>
      <c r="P66" s="176"/>
      <c r="Q66" s="172"/>
      <c r="R66" s="172"/>
      <c r="S66" s="172"/>
      <c r="T66" s="177"/>
      <c r="U66" s="175"/>
      <c r="V66" s="176"/>
      <c r="W66" s="175"/>
      <c r="X66" s="172"/>
      <c r="Y66" s="184"/>
      <c r="Z66" s="172"/>
      <c r="AA66" s="169" t="str">
        <f>IFERROR(W66/Y66,"Formula")</f>
        <v>Formula</v>
      </c>
      <c r="AB66" s="160"/>
      <c r="AC66" s="179"/>
      <c r="AD66" s="176"/>
      <c r="AE66" s="176"/>
    </row>
    <row r="67" spans="2:31" s="8" customFormat="1" ht="30" customHeight="1" x14ac:dyDescent="0.25">
      <c r="B67" s="170"/>
      <c r="C67" s="157" t="s">
        <v>87</v>
      </c>
      <c r="D67" s="171"/>
      <c r="E67" s="172"/>
      <c r="F67" s="173"/>
      <c r="G67" s="172"/>
      <c r="H67" s="174"/>
      <c r="I67" s="162" t="str">
        <f t="shared" si="3"/>
        <v>Formula</v>
      </c>
      <c r="J67" s="163" t="s">
        <v>87</v>
      </c>
      <c r="K67" s="164" t="str">
        <f>IFERROR(CHOOSE(MATCH(J67,{"Вугілля","Дизель","Мазут","Гас","СНГ","Природний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7" s="175"/>
      <c r="M67" s="172"/>
      <c r="N67" s="166" t="str">
        <f t="shared" si="19"/>
        <v>Formula</v>
      </c>
      <c r="O67" s="173"/>
      <c r="P67" s="176"/>
      <c r="Q67" s="172"/>
      <c r="R67" s="172"/>
      <c r="S67" s="172"/>
      <c r="T67" s="177"/>
      <c r="U67" s="175"/>
      <c r="V67" s="176"/>
      <c r="W67" s="175"/>
      <c r="X67" s="172"/>
      <c r="Y67" s="184"/>
      <c r="Z67" s="172"/>
      <c r="AA67" s="169" t="str">
        <f t="shared" ref="AA67:AA70" si="22">IFERROR(W67/Y67,"Formula")</f>
        <v>Formula</v>
      </c>
      <c r="AB67" s="160"/>
      <c r="AC67" s="179"/>
      <c r="AD67" s="176"/>
      <c r="AE67" s="176"/>
    </row>
    <row r="68" spans="2:31" s="8" customFormat="1" ht="30" customHeight="1" x14ac:dyDescent="0.25">
      <c r="B68" s="170"/>
      <c r="C68" s="157" t="s">
        <v>87</v>
      </c>
      <c r="D68" s="171"/>
      <c r="E68" s="172"/>
      <c r="F68" s="173"/>
      <c r="G68" s="172"/>
      <c r="H68" s="174"/>
      <c r="I68" s="162" t="str">
        <f t="shared" si="3"/>
        <v>Formula</v>
      </c>
      <c r="J68" s="163" t="s">
        <v>87</v>
      </c>
      <c r="K68" s="164" t="str">
        <f>IFERROR(CHOOSE(MATCH(J68,{"Вугілля","Дизель","Мазут","Гас","СНГ","Природний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8" s="175"/>
      <c r="M68" s="172"/>
      <c r="N68" s="166" t="str">
        <f t="shared" si="19"/>
        <v>Formula</v>
      </c>
      <c r="O68" s="173"/>
      <c r="P68" s="176"/>
      <c r="Q68" s="172"/>
      <c r="R68" s="172"/>
      <c r="S68" s="172"/>
      <c r="T68" s="177"/>
      <c r="U68" s="175"/>
      <c r="V68" s="176"/>
      <c r="W68" s="175"/>
      <c r="X68" s="172"/>
      <c r="Y68" s="184"/>
      <c r="Z68" s="172"/>
      <c r="AA68" s="169" t="str">
        <f t="shared" si="22"/>
        <v>Formula</v>
      </c>
      <c r="AB68" s="160"/>
      <c r="AC68" s="179"/>
      <c r="AD68" s="176"/>
      <c r="AE68" s="176"/>
    </row>
    <row r="69" spans="2:31" s="8" customFormat="1" ht="30" customHeight="1" x14ac:dyDescent="0.25">
      <c r="B69" s="170"/>
      <c r="C69" s="157" t="s">
        <v>87</v>
      </c>
      <c r="D69" s="171"/>
      <c r="E69" s="172"/>
      <c r="F69" s="173"/>
      <c r="G69" s="172"/>
      <c r="H69" s="174"/>
      <c r="I69" s="162" t="str">
        <f t="shared" si="3"/>
        <v>Formula</v>
      </c>
      <c r="J69" s="163" t="s">
        <v>87</v>
      </c>
      <c r="K69" s="164" t="str">
        <f>IFERROR(CHOOSE(MATCH(J69,{"Вугілля","Дизель","Мазут","Гас","СНГ","Природний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69" s="175"/>
      <c r="M69" s="172"/>
      <c r="N69" s="166" t="str">
        <f t="shared" si="19"/>
        <v>Formula</v>
      </c>
      <c r="O69" s="173"/>
      <c r="P69" s="176"/>
      <c r="Q69" s="172"/>
      <c r="R69" s="172"/>
      <c r="S69" s="172"/>
      <c r="T69" s="177"/>
      <c r="U69" s="175"/>
      <c r="V69" s="176"/>
      <c r="W69" s="175"/>
      <c r="X69" s="172"/>
      <c r="Y69" s="184"/>
      <c r="Z69" s="172"/>
      <c r="AA69" s="169" t="str">
        <f t="shared" si="22"/>
        <v>Formula</v>
      </c>
      <c r="AB69" s="160"/>
      <c r="AC69" s="175"/>
      <c r="AD69" s="176"/>
      <c r="AE69" s="176"/>
    </row>
    <row r="70" spans="2:31" s="8" customFormat="1" ht="30" customHeight="1" x14ac:dyDescent="0.25">
      <c r="B70" s="170"/>
      <c r="C70" s="157" t="s">
        <v>87</v>
      </c>
      <c r="D70" s="171"/>
      <c r="E70" s="172"/>
      <c r="F70" s="173"/>
      <c r="G70" s="172"/>
      <c r="H70" s="174"/>
      <c r="I70" s="162" t="str">
        <f t="shared" si="3"/>
        <v>Formula</v>
      </c>
      <c r="J70" s="163" t="s">
        <v>87</v>
      </c>
      <c r="K70" s="164" t="str">
        <f>IFERROR(CHOOSE(MATCH(J70,{"Вугілля","Дизель","Мазут","Гас","СНГ","Природний газ","Деревина (знелісення)","Деревина (лісовідновлення)","Інше"},0),96.3,74.1,77.4,71.5,63.1,56.1,109.6,0,"Add details in comment column"),"Formula")</f>
        <v>Formula</v>
      </c>
      <c r="L70" s="175"/>
      <c r="M70" s="172"/>
      <c r="N70" s="166" t="str">
        <f t="shared" si="19"/>
        <v>Formula</v>
      </c>
      <c r="O70" s="173"/>
      <c r="P70" s="176"/>
      <c r="Q70" s="172"/>
      <c r="R70" s="172"/>
      <c r="S70" s="172"/>
      <c r="T70" s="177"/>
      <c r="U70" s="175"/>
      <c r="V70" s="176"/>
      <c r="W70" s="175"/>
      <c r="X70" s="172"/>
      <c r="Y70" s="184"/>
      <c r="Z70" s="172"/>
      <c r="AA70" s="169" t="str">
        <f t="shared" si="22"/>
        <v>Formula</v>
      </c>
      <c r="AB70" s="160"/>
      <c r="AC70" s="175"/>
      <c r="AD70" s="176"/>
      <c r="AE70" s="176"/>
    </row>
  </sheetData>
  <sheetProtection formatCells="0" formatColumns="0" formatRows="0"/>
  <mergeCells count="31">
    <mergeCell ref="F4:G4"/>
    <mergeCell ref="F5:G5"/>
    <mergeCell ref="C4:D4"/>
    <mergeCell ref="C5:D5"/>
    <mergeCell ref="T9:V9"/>
    <mergeCell ref="Q9:S9"/>
    <mergeCell ref="H9:H10"/>
    <mergeCell ref="J8:N8"/>
    <mergeCell ref="F8:I8"/>
    <mergeCell ref="F9:G9"/>
    <mergeCell ref="K9:K10"/>
    <mergeCell ref="L4:P4"/>
    <mergeCell ref="L5:M6"/>
    <mergeCell ref="N5:P6"/>
    <mergeCell ref="Q6:S6"/>
    <mergeCell ref="AE8:AE10"/>
    <mergeCell ref="O9:P9"/>
    <mergeCell ref="T8:V8"/>
    <mergeCell ref="W8:AA8"/>
    <mergeCell ref="AB8:AD8"/>
    <mergeCell ref="O8:P8"/>
    <mergeCell ref="Q8:S8"/>
    <mergeCell ref="W9:X9"/>
    <mergeCell ref="Y9:Z9"/>
    <mergeCell ref="AB9:AD9"/>
    <mergeCell ref="AB6:AD6"/>
    <mergeCell ref="B9:B10"/>
    <mergeCell ref="L9:M9"/>
    <mergeCell ref="D9:D10"/>
    <mergeCell ref="B8:E8"/>
    <mergeCell ref="E9:E10"/>
  </mergeCells>
  <phoneticPr fontId="11" type="noConversion"/>
  <dataValidations disablePrompts="1" count="3">
    <dataValidation allowBlank="1" showErrorMessage="1" sqref="C4" xr:uid="{00000000-0002-0000-0100-000000000000}"/>
    <dataValidation type="list" allowBlank="1" showInputMessage="1" showErrorMessage="1" sqref="J11:J70" xr:uid="{00000000-0002-0000-0100-000001000000}">
      <mc:AlternateContent xmlns:x12ac="http://schemas.microsoft.com/office/spreadsheetml/2011/1/ac" xmlns:mc="http://schemas.openxmlformats.org/markup-compatibility/2006">
        <mc:Choice Requires="x12ac">
          <x12ac:list>"Оберіть, будь ласка", Вугілля, Дизель, Мазут, Гас, СНГ, Природний газ, Деревина (знелісення), Деревина (лісовідновлення), Інше</x12ac:list>
        </mc:Choice>
        <mc:Fallback>
          <formula1>"Оберіть, будь ласка, Вугілля, Дизель, Мазут, Гас, СНГ, Природний газ, Деревина (знелісення), Деревина (лісовідновлення), Інше"</formula1>
        </mc:Fallback>
      </mc:AlternateContent>
    </dataValidation>
    <dataValidation type="list" allowBlank="1" showInputMessage="1" showErrorMessage="1" sqref="C11:C70" xr:uid="{00000000-0002-0000-0100-000002000000}">
      <mc:AlternateContent xmlns:x12ac="http://schemas.microsoft.com/office/spreadsheetml/2011/1/ac" xmlns:mc="http://schemas.openxmlformats.org/markup-compatibility/2006">
        <mc:Choice Requires="x12ac">
          <x12ac:list>"Оберіть, будь ласка", Так, Заплановано, Ні</x12ac:list>
        </mc:Choice>
        <mc:Fallback>
          <formula1>"Оберіть, будь ласка, Так, Заплановано, Ні"</formula1>
        </mc:Fallback>
      </mc:AlternateContent>
    </dataValidation>
  </dataValidations>
  <printOptions horizontalCentered="1" verticalCentered="1"/>
  <pageMargins left="0.39370078740157483" right="0.39370078740157483" top="0.39370078740157483" bottom="0.39370078740157483" header="0.23622047244094491" footer="0.23622047244094491"/>
  <pageSetup paperSize="9" scale="16" orientation="landscape" r:id="rId1"/>
  <headerFooter>
    <oddFooter>&amp;CPage &amp;P of &amp;N</oddFooter>
  </headerFooter>
  <drawing r:id="rId2"/>
  <extLst>
    <ext xmlns:mx="http://schemas.microsoft.com/office/mac/excel/2008/main" uri="{64002731-A6B0-56B0-2670-7721B7C09600}">
      <mx:PLV Mode="0" OnePage="0" WScale="88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B1:H43"/>
  <sheetViews>
    <sheetView showGridLines="0" showRowColHeaders="0" showRuler="0" zoomScaleNormal="100" workbookViewId="0">
      <pane ySplit="2" topLeftCell="A3" activePane="bottomLeft" state="frozen"/>
      <selection pane="bottomLeft" activeCell="C44" sqref="C44"/>
    </sheetView>
  </sheetViews>
  <sheetFormatPr defaultColWidth="8.7109375" defaultRowHeight="12.75" x14ac:dyDescent="0.25"/>
  <cols>
    <col min="1" max="1" width="2" style="2" customWidth="1"/>
    <col min="2" max="2" width="69.28515625" style="2" customWidth="1"/>
    <col min="3" max="3" width="14" style="19" customWidth="1"/>
    <col min="4" max="4" width="13.140625" style="19" customWidth="1"/>
    <col min="5" max="5" width="1" style="2" customWidth="1"/>
    <col min="6" max="6" width="17.5703125" style="2" customWidth="1"/>
    <col min="7" max="7" width="18" style="2" customWidth="1"/>
    <col min="8" max="9" width="17.140625" style="2" customWidth="1"/>
    <col min="10" max="10" width="20.140625" style="2" customWidth="1"/>
    <col min="11" max="11" width="18" style="2" customWidth="1"/>
    <col min="12" max="12" width="17.28515625" style="2" customWidth="1"/>
    <col min="13" max="13" width="20" style="2" customWidth="1"/>
    <col min="14" max="14" width="15.85546875" style="2" customWidth="1"/>
    <col min="15" max="15" width="14.85546875" style="2" customWidth="1"/>
    <col min="16" max="16" width="13.42578125" style="2" customWidth="1"/>
    <col min="17" max="17" width="13.140625" style="2" customWidth="1"/>
    <col min="18" max="18" width="18.85546875" style="2" customWidth="1"/>
    <col min="19" max="19" width="15.85546875" style="2" customWidth="1"/>
    <col min="20" max="20" width="16.85546875" style="2" customWidth="1"/>
    <col min="21" max="21" width="17.7109375" style="2" customWidth="1"/>
    <col min="22" max="22" width="18.5703125" style="2" customWidth="1"/>
    <col min="23" max="23" width="13.5703125" style="2" customWidth="1"/>
    <col min="24" max="24" width="18.140625" style="2" customWidth="1"/>
    <col min="25" max="25" width="15.140625" style="2" customWidth="1"/>
    <col min="26" max="26" width="17.140625" style="2" customWidth="1"/>
    <col min="27" max="27" width="14.85546875" style="2" customWidth="1"/>
    <col min="28" max="31" width="19" style="2" customWidth="1"/>
    <col min="32" max="34" width="18.5703125" style="2" customWidth="1"/>
    <col min="35" max="35" width="31" style="2" customWidth="1"/>
    <col min="36" max="80" width="10.5703125" style="2" customWidth="1"/>
    <col min="81" max="16384" width="8.7109375" style="2"/>
  </cols>
  <sheetData>
    <row r="1" spans="2:8" s="14" customFormat="1" ht="21.95" customHeight="1" x14ac:dyDescent="0.25">
      <c r="B1" s="135" t="s">
        <v>72</v>
      </c>
      <c r="C1" s="17"/>
      <c r="D1" s="17"/>
    </row>
    <row r="2" spans="2:8" s="14" customFormat="1" ht="63.95" customHeight="1" x14ac:dyDescent="0.25">
      <c r="B2" s="333" t="s">
        <v>152</v>
      </c>
      <c r="C2" s="333"/>
      <c r="D2" s="333"/>
      <c r="E2" s="15"/>
      <c r="F2" s="15"/>
      <c r="G2" s="15"/>
      <c r="H2" s="15"/>
    </row>
    <row r="3" spans="2:8" s="1" customFormat="1" ht="12.95" customHeight="1" x14ac:dyDescent="0.25">
      <c r="C3" s="18"/>
      <c r="D3" s="18"/>
      <c r="E3" s="3"/>
    </row>
    <row r="4" spans="2:8" s="1" customFormat="1" ht="12.95" customHeight="1" x14ac:dyDescent="0.25">
      <c r="C4" s="18"/>
      <c r="D4" s="18"/>
      <c r="E4" s="3"/>
    </row>
    <row r="5" spans="2:8" s="1" customFormat="1" ht="12.95" customHeight="1" x14ac:dyDescent="0.25">
      <c r="C5" s="18"/>
      <c r="D5" s="18"/>
      <c r="E5" s="3"/>
    </row>
    <row r="6" spans="2:8" s="1" customFormat="1" ht="12.95" customHeight="1" x14ac:dyDescent="0.25">
      <c r="C6" s="18"/>
      <c r="D6" s="18"/>
      <c r="E6" s="3"/>
    </row>
    <row r="7" spans="2:8" ht="21" customHeight="1" x14ac:dyDescent="0.25">
      <c r="B7" s="22" t="s">
        <v>75</v>
      </c>
      <c r="C7" s="334" t="str">
        <f>IF('1. EIP opportunities monitoring'!C5="","",'1. EIP opportunities monitoring'!C5)</f>
        <v/>
      </c>
      <c r="D7" s="335"/>
    </row>
    <row r="8" spans="2:8" ht="21" customHeight="1" x14ac:dyDescent="0.25">
      <c r="B8" s="7" t="s">
        <v>153</v>
      </c>
      <c r="C8" s="16">
        <f>COUNTA('1. EIP opportunities monitoring'!B15:B70)</f>
        <v>0</v>
      </c>
      <c r="D8" s="187" t="s">
        <v>164</v>
      </c>
    </row>
    <row r="9" spans="2:8" ht="15" x14ac:dyDescent="0.25">
      <c r="B9" s="136" t="s">
        <v>154</v>
      </c>
      <c r="C9" s="137">
        <f>COUNTIF('1. EIP opportunities monitoring'!C15:C70,"Так")</f>
        <v>0</v>
      </c>
      <c r="D9" s="20"/>
    </row>
    <row r="10" spans="2:8" ht="15" x14ac:dyDescent="0.25">
      <c r="B10" s="136" t="s">
        <v>155</v>
      </c>
      <c r="C10" s="137">
        <f>COUNTIF('1. EIP opportunities monitoring'!C15:C70,"Заплановано")</f>
        <v>0</v>
      </c>
      <c r="D10" s="20"/>
    </row>
    <row r="11" spans="2:8" ht="15" x14ac:dyDescent="0.25">
      <c r="B11" s="136" t="s">
        <v>156</v>
      </c>
      <c r="C11" s="137">
        <f>COUNTIF('1. EIP opportunities monitoring'!C15:C70,"Ні")</f>
        <v>0</v>
      </c>
      <c r="D11" s="20"/>
    </row>
    <row r="12" spans="2:8" ht="21" customHeight="1" x14ac:dyDescent="0.25">
      <c r="B12" s="7" t="s">
        <v>157</v>
      </c>
      <c r="C12" s="188">
        <f>SUM('1. EIP opportunities monitoring'!F15:F70)</f>
        <v>0</v>
      </c>
      <c r="D12" s="187" t="s">
        <v>165</v>
      </c>
    </row>
    <row r="13" spans="2:8" ht="15" x14ac:dyDescent="0.25">
      <c r="B13" s="136" t="s">
        <v>154</v>
      </c>
      <c r="C13" s="189">
        <f>SUMIFS('1. EIP opportunities monitoring'!F15:F70,'1. EIP opportunities monitoring'!C15:C70,"Так")</f>
        <v>0</v>
      </c>
      <c r="D13" s="20"/>
    </row>
    <row r="14" spans="2:8" ht="15" x14ac:dyDescent="0.25">
      <c r="B14" s="136" t="s">
        <v>155</v>
      </c>
      <c r="C14" s="189">
        <f>SUMIFS('1. EIP opportunities monitoring'!F15:F70,'1. EIP opportunities monitoring'!C15:C70,"Заплановано")</f>
        <v>0</v>
      </c>
      <c r="D14" s="20"/>
    </row>
    <row r="15" spans="2:8" ht="15" x14ac:dyDescent="0.25">
      <c r="B15" s="136" t="s">
        <v>156</v>
      </c>
      <c r="C15" s="189">
        <f>SUMIFS('1. EIP opportunities monitoring'!F15:F70,'1. EIP opportunities monitoring'!C15:C70,"Ні")</f>
        <v>0</v>
      </c>
      <c r="D15" s="20"/>
    </row>
    <row r="16" spans="2:8" ht="21" customHeight="1" x14ac:dyDescent="0.25">
      <c r="B16" s="7" t="s">
        <v>103</v>
      </c>
      <c r="C16" s="188">
        <f>SUM('1. EIP opportunities monitoring'!I15:I70)</f>
        <v>0</v>
      </c>
      <c r="D16" s="187" t="s">
        <v>166</v>
      </c>
    </row>
    <row r="17" spans="2:4" ht="15" x14ac:dyDescent="0.25">
      <c r="B17" s="136" t="s">
        <v>154</v>
      </c>
      <c r="C17" s="189">
        <f>SUMIFS('1. EIP opportunities monitoring'!I15:I70,'1. EIP opportunities monitoring'!C15:C70,"Так")</f>
        <v>0</v>
      </c>
      <c r="D17" s="20"/>
    </row>
    <row r="18" spans="2:4" ht="15" x14ac:dyDescent="0.25">
      <c r="B18" s="136" t="s">
        <v>155</v>
      </c>
      <c r="C18" s="189">
        <f>SUMIFS('1. EIP opportunities monitoring'!I15:I70,'1. EIP opportunities monitoring'!C15:C70,"Заплановано")</f>
        <v>0</v>
      </c>
      <c r="D18" s="20"/>
    </row>
    <row r="19" spans="2:4" ht="15" x14ac:dyDescent="0.25">
      <c r="B19" s="136" t="s">
        <v>156</v>
      </c>
      <c r="C19" s="189">
        <f>SUMIFS('1. EIP opportunities monitoring'!I15:I70,'1. EIP opportunities monitoring'!C15:C70,"Ні")</f>
        <v>0</v>
      </c>
      <c r="D19" s="20"/>
    </row>
    <row r="20" spans="2:4" ht="21" customHeight="1" x14ac:dyDescent="0.25">
      <c r="B20" s="7" t="s">
        <v>158</v>
      </c>
      <c r="C20" s="188">
        <f>SUM('1. EIP opportunities monitoring'!L15:L70)</f>
        <v>0</v>
      </c>
      <c r="D20" s="187" t="s">
        <v>167</v>
      </c>
    </row>
    <row r="21" spans="2:4" ht="15" x14ac:dyDescent="0.25">
      <c r="B21" s="136" t="s">
        <v>154</v>
      </c>
      <c r="C21" s="189">
        <f>SUMIFS('1. EIP opportunities monitoring'!L15:L70,'1. EIP opportunities monitoring'!C15:C70,"Так")</f>
        <v>0</v>
      </c>
      <c r="D21" s="20"/>
    </row>
    <row r="22" spans="2:4" ht="15" x14ac:dyDescent="0.25">
      <c r="B22" s="136" t="s">
        <v>155</v>
      </c>
      <c r="C22" s="189">
        <f>SUMIFS('1. EIP opportunities monitoring'!L15:L70,'1. EIP opportunities monitoring'!C15:C70,"Заплановано")</f>
        <v>0</v>
      </c>
      <c r="D22" s="20"/>
    </row>
    <row r="23" spans="2:4" ht="15" x14ac:dyDescent="0.25">
      <c r="B23" s="136" t="s">
        <v>156</v>
      </c>
      <c r="C23" s="189">
        <f>SUMIFS('1. EIP opportunities monitoring'!L15:L70,'1. EIP opportunities monitoring'!C15:C70,"Ні")</f>
        <v>0</v>
      </c>
      <c r="D23" s="20"/>
    </row>
    <row r="24" spans="2:4" ht="21" customHeight="1" x14ac:dyDescent="0.25">
      <c r="B24" s="7" t="s">
        <v>159</v>
      </c>
      <c r="C24" s="188">
        <f>SUM('1. EIP opportunities monitoring'!N15:N70)</f>
        <v>0</v>
      </c>
      <c r="D24" s="187" t="s">
        <v>166</v>
      </c>
    </row>
    <row r="25" spans="2:4" ht="15" x14ac:dyDescent="0.25">
      <c r="B25" s="136" t="s">
        <v>154</v>
      </c>
      <c r="C25" s="189">
        <f>SUMIFS('1. EIP opportunities monitoring'!N15:N70,'1. EIP opportunities monitoring'!C15:C70,"Так")</f>
        <v>0</v>
      </c>
      <c r="D25" s="20"/>
    </row>
    <row r="26" spans="2:4" ht="15" x14ac:dyDescent="0.25">
      <c r="B26" s="136" t="s">
        <v>155</v>
      </c>
      <c r="C26" s="189">
        <f>SUMIFS('1. EIP opportunities monitoring'!N15:N70,'1. EIP opportunities monitoring'!C15:C70,"Заплановано")</f>
        <v>0</v>
      </c>
      <c r="D26" s="20"/>
    </row>
    <row r="27" spans="2:4" ht="15" x14ac:dyDescent="0.25">
      <c r="B27" s="136" t="s">
        <v>156</v>
      </c>
      <c r="C27" s="189">
        <f>SUMIFS('1. EIP opportunities monitoring'!N15:N70,'1. EIP opportunities monitoring'!C15:C70,"Ні")</f>
        <v>0</v>
      </c>
      <c r="D27" s="20"/>
    </row>
    <row r="28" spans="2:4" ht="21" customHeight="1" x14ac:dyDescent="0.25">
      <c r="B28" s="7" t="s">
        <v>160</v>
      </c>
      <c r="C28" s="188">
        <f>SUM('1. EIP opportunities monitoring'!O15:O70)</f>
        <v>0</v>
      </c>
      <c r="D28" s="187" t="s">
        <v>168</v>
      </c>
    </row>
    <row r="29" spans="2:4" ht="15" x14ac:dyDescent="0.25">
      <c r="B29" s="136" t="s">
        <v>154</v>
      </c>
      <c r="C29" s="189">
        <f>SUMIFS('1. EIP opportunities monitoring'!O15:O70,'1. EIP opportunities monitoring'!C15:C70,"Так")</f>
        <v>0</v>
      </c>
      <c r="D29" s="138"/>
    </row>
    <row r="30" spans="2:4" ht="15" x14ac:dyDescent="0.25">
      <c r="B30" s="136" t="s">
        <v>155</v>
      </c>
      <c r="C30" s="189">
        <f>SUMIFS('1. EIP opportunities monitoring'!O15:O70,'1. EIP opportunities monitoring'!C15:C70,"Заплановано")</f>
        <v>0</v>
      </c>
      <c r="D30" s="138"/>
    </row>
    <row r="31" spans="2:4" ht="15" x14ac:dyDescent="0.25">
      <c r="B31" s="136" t="s">
        <v>156</v>
      </c>
      <c r="C31" s="189">
        <f>SUMIFS('1. EIP opportunities monitoring'!O15:O70,'1. EIP opportunities monitoring'!C15:C70,"Ні")</f>
        <v>0</v>
      </c>
      <c r="D31" s="138"/>
    </row>
    <row r="32" spans="2:4" ht="21" customHeight="1" x14ac:dyDescent="0.25">
      <c r="B32" s="7" t="s">
        <v>161</v>
      </c>
      <c r="C32" s="188">
        <f>SUM('1. EIP opportunities monitoring'!U15:U70)</f>
        <v>0</v>
      </c>
      <c r="D32" s="187" t="s">
        <v>169</v>
      </c>
    </row>
    <row r="33" spans="2:4" ht="15" x14ac:dyDescent="0.25">
      <c r="B33" s="136" t="s">
        <v>154</v>
      </c>
      <c r="C33" s="189">
        <f>SUMIFS('1. EIP opportunities monitoring'!U15:U70,'1. EIP opportunities monitoring'!C15:C70,"Так")</f>
        <v>0</v>
      </c>
      <c r="D33" s="138"/>
    </row>
    <row r="34" spans="2:4" ht="15" x14ac:dyDescent="0.25">
      <c r="B34" s="136" t="s">
        <v>155</v>
      </c>
      <c r="C34" s="189">
        <f>SUMIFS('1. EIP opportunities monitoring'!U15:U70,'1. EIP opportunities monitoring'!C15:C70,"Заплановано")</f>
        <v>0</v>
      </c>
      <c r="D34" s="138"/>
    </row>
    <row r="35" spans="2:4" ht="15" x14ac:dyDescent="0.25">
      <c r="B35" s="136" t="s">
        <v>156</v>
      </c>
      <c r="C35" s="189">
        <f>SUMIFS('1. EIP opportunities monitoring'!U15:U70,'1. EIP opportunities monitoring'!C15:C70,"Ні")</f>
        <v>0</v>
      </c>
      <c r="D35" s="138"/>
    </row>
    <row r="36" spans="2:4" ht="21" customHeight="1" x14ac:dyDescent="0.25">
      <c r="B36" s="7" t="s">
        <v>162</v>
      </c>
      <c r="C36" s="188">
        <f>SUM('1. EIP opportunities monitoring'!Y15:Y70)</f>
        <v>0</v>
      </c>
      <c r="D36" s="187" t="s">
        <v>170</v>
      </c>
    </row>
    <row r="37" spans="2:4" ht="15" x14ac:dyDescent="0.25">
      <c r="B37" s="136" t="s">
        <v>154</v>
      </c>
      <c r="C37" s="189">
        <f>SUMIFS('1. EIP opportunities monitoring'!Y15:Y70,'1. EIP opportunities monitoring'!C15:C70,"Так")</f>
        <v>0</v>
      </c>
      <c r="D37" s="138"/>
    </row>
    <row r="38" spans="2:4" ht="15" x14ac:dyDescent="0.25">
      <c r="B38" s="136" t="s">
        <v>155</v>
      </c>
      <c r="C38" s="189">
        <f>SUMIFS('1. EIP opportunities monitoring'!Y15:Y70,'1. EIP opportunities monitoring'!C15:C70,"Заплановано")</f>
        <v>0</v>
      </c>
      <c r="D38" s="138"/>
    </row>
    <row r="39" spans="2:4" ht="15" x14ac:dyDescent="0.25">
      <c r="B39" s="136" t="s">
        <v>156</v>
      </c>
      <c r="C39" s="189">
        <f>SUMIFS('1. EIP opportunities monitoring'!Y15:Y70,'1. EIP opportunities monitoring'!C15:C70,"Ні")</f>
        <v>0</v>
      </c>
      <c r="D39" s="138"/>
    </row>
    <row r="40" spans="2:4" ht="21" customHeight="1" x14ac:dyDescent="0.25">
      <c r="B40" s="7" t="s">
        <v>163</v>
      </c>
      <c r="C40" s="188">
        <f>IFERROR(AVERAGE('1. EIP opportunities monitoring'!AA15:AA70),0)</f>
        <v>0</v>
      </c>
      <c r="D40" s="187" t="s">
        <v>24</v>
      </c>
    </row>
    <row r="41" spans="2:4" ht="15" x14ac:dyDescent="0.25">
      <c r="B41" s="136" t="s">
        <v>154</v>
      </c>
      <c r="C41" s="189">
        <f>IFERROR(AVERAGEIFS('1. EIP opportunities monitoring'!AA15:AA70,'1. EIP opportunities monitoring'!C15:C70,"Так"),0)</f>
        <v>0</v>
      </c>
      <c r="D41" s="138"/>
    </row>
    <row r="42" spans="2:4" ht="15" x14ac:dyDescent="0.25">
      <c r="B42" s="136" t="s">
        <v>155</v>
      </c>
      <c r="C42" s="189">
        <f>IFERROR(AVERAGEIFS('1. EIP opportunities monitoring'!AA15:AA70,'1. EIP opportunities monitoring'!C15:C70,"Заплановано"),0)</f>
        <v>0</v>
      </c>
      <c r="D42" s="138"/>
    </row>
    <row r="43" spans="2:4" ht="15" x14ac:dyDescent="0.25">
      <c r="B43" s="136" t="s">
        <v>156</v>
      </c>
      <c r="C43" s="189">
        <f>IFERROR(AVERAGEIFS('1. EIP opportunities monitoring'!AA15:AA70,'1. EIP opportunities monitoring'!C15:C70,"Ні"),0)</f>
        <v>0</v>
      </c>
      <c r="D43" s="138"/>
    </row>
  </sheetData>
  <sheetProtection formatCells="0" formatColumns="0" formatRows="0"/>
  <mergeCells count="2">
    <mergeCell ref="B2:D2"/>
    <mergeCell ref="C7:D7"/>
  </mergeCells>
  <phoneticPr fontId="11" type="noConversion"/>
  <pageMargins left="0.39370078740157483" right="0.39370078740157483" top="0.59055118110236227" bottom="0.39370078740157483" header="0.23622047244094491" footer="0.23622047244094491"/>
  <pageSetup paperSize="9" scale="95" orientation="portrait" r:id="rId1"/>
  <headerFooter>
    <oddFooter>&amp;CPage &amp;P of &amp;N</oddFooter>
  </headerFooter>
  <drawing r:id="rId2"/>
  <extLst>
    <ext xmlns:mx="http://schemas.microsoft.com/office/mac/excel/2008/main" uri="{64002731-A6B0-56B0-2670-7721B7C09600}">
      <mx:PLV Mode="0" OnePage="0" WScale="88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4</vt:i4>
      </vt:variant>
    </vt:vector>
  </HeadingPairs>
  <TitlesOfParts>
    <vt:vector size="7" baseType="lpstr">
      <vt:lpstr>Instructions</vt:lpstr>
      <vt:lpstr>1. EIP opportunities monitoring</vt:lpstr>
      <vt:lpstr>2. Summary impacts</vt:lpstr>
      <vt:lpstr>'1. EIP opportunities monitoring'!Print_Area</vt:lpstr>
      <vt:lpstr>'2. Summary impacts'!Print_Area</vt:lpstr>
      <vt:lpstr>Instructions!Print_Area</vt:lpstr>
      <vt:lpstr>'1. EIP opportunities monitoring'!Print_Titles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UNIDO</dc:creator>
  <cp:lastModifiedBy>Anton Kleshchov</cp:lastModifiedBy>
  <cp:lastPrinted>2019-04-18T14:09:04Z</cp:lastPrinted>
  <dcterms:created xsi:type="dcterms:W3CDTF">2017-09-26T06:12:45Z</dcterms:created>
  <dcterms:modified xsi:type="dcterms:W3CDTF">2020-05-05T14:35:09Z</dcterms:modified>
</cp:coreProperties>
</file>