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mc:AlternateContent xmlns:mc="http://schemas.openxmlformats.org/markup-compatibility/2006">
    <mc:Choice Requires="x15">
      <x15ac:absPath xmlns:x15ac="http://schemas.microsoft.com/office/spreadsheetml/2010/11/ac" url="https://d.docs.live.net/dadbc42e1ad45017/7. Global EIP Programme/Spanish translation of manuals/"/>
    </mc:Choice>
  </mc:AlternateContent>
  <xr:revisionPtr revIDLastSave="2" documentId="8_{6E7C39AA-1977-45CE-99D6-EB0BC4FEB7D5}" xr6:coauthVersionLast="45" xr6:coauthVersionMax="45" xr10:uidLastSave="{C159F033-45D4-4321-9BF3-43702C54A00A}"/>
  <bookViews>
    <workbookView xWindow="-110" yWindow="-110" windowWidth="18220" windowHeight="11620" tabRatio="864" activeTab="2" xr2:uid="{00000000-000D-0000-FFFF-FFFF00000000}"/>
  </bookViews>
  <sheets>
    <sheet name="Instrucciones" sheetId="12" r:id="rId1"/>
    <sheet name="Monitoreo de Oportunidades PEI" sheetId="10" r:id="rId2"/>
    <sheet name="Resumen de Impactos" sheetId="11" r:id="rId3"/>
  </sheets>
  <definedNames>
    <definedName name="_xlnm.Print_Area" localSheetId="0">Instrucciones!$A$1:$CC$116</definedName>
    <definedName name="_xlnm.Print_Area" localSheetId="1">'Monitoreo de Oportunidades PEI'!$A$1:$AF$71</definedName>
    <definedName name="_xlnm.Print_Area" localSheetId="2">'Resumen de Impactos'!$A$1:$E$47</definedName>
    <definedName name="_xlnm.Print_Titles" localSheetId="1">'Monitoreo de Oportunidades PEI'!$B:$D,'Monitoreo de Oportunidades PEI'!$8:$10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3" i="11" l="1"/>
  <c r="C42" i="11"/>
  <c r="C41" i="11"/>
  <c r="AA15" i="10"/>
  <c r="AA16" i="10"/>
  <c r="AA17" i="10"/>
  <c r="AA18" i="10"/>
  <c r="AA19" i="10"/>
  <c r="AA20" i="10"/>
  <c r="AA21" i="10"/>
  <c r="AA22" i="10"/>
  <c r="AA23" i="10"/>
  <c r="AA24" i="10"/>
  <c r="AA25" i="10"/>
  <c r="AA26" i="10"/>
  <c r="AA27" i="10"/>
  <c r="AA28" i="10"/>
  <c r="AA29" i="10"/>
  <c r="AA30" i="10"/>
  <c r="AA31" i="10"/>
  <c r="AA32" i="10"/>
  <c r="AA33" i="10"/>
  <c r="AA34" i="10"/>
  <c r="AA35" i="10"/>
  <c r="AA36" i="10"/>
  <c r="AA37" i="10"/>
  <c r="AA38" i="10"/>
  <c r="AA39" i="10"/>
  <c r="AA40" i="10"/>
  <c r="AA41" i="10"/>
  <c r="AA42" i="10"/>
  <c r="AA43" i="10"/>
  <c r="AA44" i="10"/>
  <c r="AA45" i="10"/>
  <c r="AA46" i="10"/>
  <c r="AA47" i="10"/>
  <c r="AA48" i="10"/>
  <c r="AA49" i="10"/>
  <c r="AA50" i="10"/>
  <c r="AA51" i="10"/>
  <c r="AA52" i="10"/>
  <c r="AA53" i="10"/>
  <c r="AA54" i="10"/>
  <c r="AA55" i="10"/>
  <c r="AA56" i="10"/>
  <c r="AA57" i="10"/>
  <c r="AA58" i="10"/>
  <c r="AA59" i="10"/>
  <c r="AA60" i="10"/>
  <c r="AA61" i="10"/>
  <c r="AA62" i="10"/>
  <c r="AA63" i="10"/>
  <c r="AA64" i="10"/>
  <c r="AA65" i="10"/>
  <c r="AA66" i="10"/>
  <c r="AA67" i="10"/>
  <c r="AA68" i="10"/>
  <c r="AA69" i="10"/>
  <c r="AA70" i="10"/>
  <c r="C40" i="11"/>
  <c r="C39" i="11"/>
  <c r="C38" i="11"/>
  <c r="C37" i="11"/>
  <c r="C36" i="11"/>
  <c r="C35" i="11"/>
  <c r="C34" i="11"/>
  <c r="C33" i="11"/>
  <c r="C32" i="11"/>
  <c r="C31" i="11"/>
  <c r="C30" i="11"/>
  <c r="C29" i="11"/>
  <c r="C28" i="11"/>
  <c r="C27" i="11"/>
  <c r="C26" i="11"/>
  <c r="C25" i="11"/>
  <c r="K15" i="10"/>
  <c r="N15" i="10"/>
  <c r="K16" i="10"/>
  <c r="N16" i="10"/>
  <c r="K17" i="10"/>
  <c r="N17" i="10"/>
  <c r="K18" i="10"/>
  <c r="N18" i="10"/>
  <c r="K19" i="10"/>
  <c r="N19" i="10"/>
  <c r="K20" i="10"/>
  <c r="N20" i="10"/>
  <c r="K21" i="10"/>
  <c r="N21" i="10"/>
  <c r="K22" i="10"/>
  <c r="N22" i="10"/>
  <c r="K23" i="10"/>
  <c r="N23" i="10"/>
  <c r="K24" i="10"/>
  <c r="N24" i="10"/>
  <c r="K25" i="10"/>
  <c r="N25" i="10"/>
  <c r="K26" i="10"/>
  <c r="N26" i="10"/>
  <c r="K27" i="10"/>
  <c r="N27" i="10"/>
  <c r="K28" i="10"/>
  <c r="N28" i="10"/>
  <c r="K29" i="10"/>
  <c r="N29" i="10"/>
  <c r="K30" i="10"/>
  <c r="N30" i="10"/>
  <c r="K31" i="10"/>
  <c r="N31" i="10"/>
  <c r="K32" i="10"/>
  <c r="N32" i="10"/>
  <c r="K33" i="10"/>
  <c r="N33" i="10"/>
  <c r="K34" i="10"/>
  <c r="N34" i="10"/>
  <c r="K35" i="10"/>
  <c r="N35" i="10"/>
  <c r="K36" i="10"/>
  <c r="N36" i="10"/>
  <c r="K37" i="10"/>
  <c r="N37" i="10"/>
  <c r="K38" i="10"/>
  <c r="N38" i="10"/>
  <c r="K39" i="10"/>
  <c r="N39" i="10"/>
  <c r="K40" i="10"/>
  <c r="N40" i="10"/>
  <c r="K41" i="10"/>
  <c r="N41" i="10"/>
  <c r="K42" i="10"/>
  <c r="N42" i="10"/>
  <c r="K43" i="10"/>
  <c r="N43" i="10"/>
  <c r="K44" i="10"/>
  <c r="N44" i="10"/>
  <c r="K45" i="10"/>
  <c r="N45" i="10"/>
  <c r="K46" i="10"/>
  <c r="N46" i="10"/>
  <c r="K47" i="10"/>
  <c r="N47" i="10"/>
  <c r="K48" i="10"/>
  <c r="N48" i="10"/>
  <c r="K49" i="10"/>
  <c r="N49" i="10"/>
  <c r="K50" i="10"/>
  <c r="N50" i="10"/>
  <c r="K51" i="10"/>
  <c r="N51" i="10"/>
  <c r="K52" i="10"/>
  <c r="N52" i="10"/>
  <c r="K53" i="10"/>
  <c r="N53" i="10"/>
  <c r="K54" i="10"/>
  <c r="N54" i="10"/>
  <c r="K55" i="10"/>
  <c r="N55" i="10"/>
  <c r="K56" i="10"/>
  <c r="N56" i="10"/>
  <c r="K57" i="10"/>
  <c r="N57" i="10"/>
  <c r="K58" i="10"/>
  <c r="N58" i="10"/>
  <c r="K59" i="10"/>
  <c r="N59" i="10"/>
  <c r="K60" i="10"/>
  <c r="N60" i="10"/>
  <c r="K61" i="10"/>
  <c r="N61" i="10"/>
  <c r="K62" i="10"/>
  <c r="N62" i="10"/>
  <c r="K63" i="10"/>
  <c r="N63" i="10"/>
  <c r="K64" i="10"/>
  <c r="N64" i="10"/>
  <c r="K65" i="10"/>
  <c r="N65" i="10"/>
  <c r="K66" i="10"/>
  <c r="N66" i="10"/>
  <c r="K67" i="10"/>
  <c r="N67" i="10"/>
  <c r="K68" i="10"/>
  <c r="N68" i="10"/>
  <c r="K69" i="10"/>
  <c r="N69" i="10"/>
  <c r="K70" i="10"/>
  <c r="N70" i="10"/>
  <c r="C24" i="11"/>
  <c r="C23" i="11"/>
  <c r="C22" i="11"/>
  <c r="C21" i="11"/>
  <c r="C20" i="11"/>
  <c r="C19" i="11"/>
  <c r="C18" i="11"/>
  <c r="C17" i="11"/>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C16" i="11"/>
  <c r="C15" i="11"/>
  <c r="C14" i="11"/>
  <c r="C13" i="11"/>
  <c r="C12" i="11"/>
  <c r="C11" i="11"/>
  <c r="C10" i="11"/>
  <c r="C9" i="11"/>
  <c r="C8" i="11"/>
  <c r="C7" i="11"/>
  <c r="AA14" i="10"/>
  <c r="K14" i="10"/>
  <c r="N14" i="10"/>
  <c r="I14" i="10"/>
  <c r="AA13" i="10"/>
  <c r="K13" i="10"/>
  <c r="I13" i="10"/>
  <c r="AA12" i="10"/>
  <c r="K12" i="10"/>
  <c r="N12" i="10"/>
  <c r="I12" i="10"/>
  <c r="AA11" i="10"/>
  <c r="K11" i="10"/>
  <c r="N11" i="10"/>
  <c r="I11" i="10"/>
</calcChain>
</file>

<file path=xl/sharedStrings.xml><?xml version="1.0" encoding="utf-8"?>
<sst xmlns="http://schemas.openxmlformats.org/spreadsheetml/2006/main" count="333" uniqueCount="181">
  <si>
    <t>MONITOREO DE OPORTUNIDADES PEI</t>
  </si>
  <si>
    <t>RAZÓN DE LA HERRAMIENTA</t>
  </si>
  <si>
    <t xml:space="preserve"> </t>
  </si>
  <si>
    <t>OBJETIVOS DE LA HERRAMIENTA</t>
  </si>
  <si>
    <t>El objetivo de esta herramienta es monitorear e informar el ahorro de recursos y los impactos de las oportunidades de PEI identificadas e implementadas en parques industriales con el apoyo de proyectos de desarrollo (inter)nacionales.</t>
  </si>
  <si>
    <t>PASOS E INSTRUCCIONES</t>
  </si>
  <si>
    <t>La herramienta está diseñada para ser utilizada por agencias de desarrollo internacionales (por ejemplo, miembros del personal de ONUDI) y proveedores de servicios como Centros Nacionales de Producción más Limpia que trabajan en proyectos de PEI. Se prevé que el archivo maestro de la herramienta sea administrado por un coordinador de proyecto designado (por ejemplo, en la sede de la ONUDI).
La herramienta se puede utilizar inmediatamente después de completar las evaluaciones de oportunidad de PEI para un parque industrial para informar sobre los resultados previstos / preliminares. La herramienta también se puede usar varios meses después de las evaluaciones, para informar sobre la implementación y los resultados actualizados.</t>
  </si>
  <si>
    <t>PASOS DE HERRAMIENTA</t>
  </si>
  <si>
    <t>INSTRUCCIONES DETALLADAS</t>
  </si>
  <si>
    <t>APROXIMADO TIEMPO DE COMPLETAR</t>
  </si>
  <si>
    <t>PASO 1</t>
  </si>
  <si>
    <r>
      <rPr>
        <i/>
        <sz val="11"/>
        <rFont val="Calibri"/>
        <charset val="134"/>
        <scheme val="minor"/>
      </rPr>
      <t>La inversión de tiempo está sujeta al nivel de detalle deseado</t>
    </r>
    <r>
      <rPr>
        <i/>
        <vertAlign val="superscript"/>
        <sz val="11"/>
        <rFont val="Calibri"/>
        <charset val="134"/>
        <scheme val="minor"/>
      </rPr>
      <t>1</t>
    </r>
  </si>
  <si>
    <t>Análisis
sencillo</t>
  </si>
  <si>
    <t xml:space="preserve"> Análisis
minucioso</t>
  </si>
  <si>
    <t>Gerente / coordinador de agencia de desarrollo</t>
  </si>
  <si>
    <t>Experto / consultor de PEI</t>
  </si>
  <si>
    <t>Lugar donde se puede emprender el trabajo</t>
  </si>
  <si>
    <t>Se puede realizar en la oficina de un experto / agencia de desarrollo. Se requieren visitas a parques industriales para validar datos y monitorear la implementación de oportunidades de PEI</t>
  </si>
  <si>
    <r>
      <rPr>
        <vertAlign val="superscript"/>
        <sz val="10"/>
        <color theme="1"/>
        <rFont val="Calibri"/>
        <charset val="134"/>
        <scheme val="minor"/>
      </rPr>
      <t>1</t>
    </r>
    <r>
      <rPr>
        <sz val="10"/>
        <color theme="1"/>
        <rFont val="Calibri"/>
        <charset val="134"/>
        <scheme val="minor"/>
      </rPr>
      <t xml:space="preserve"> La inversión de tiempo se calcula para el informe / monitoreo de aproximadamente 4 parques industriales.</t>
    </r>
  </si>
  <si>
    <t>RESULTADOS</t>
  </si>
  <si>
    <t>Esta hoja de trabajo resume los impactos de las oportunidades de PEI. La hoja de trabajo se calcula automáticamente en función de la hoja de trabajo de monitoreo (paso 1).
No es necesario completar ninguna información en esta hoja de trabajo.
Esta hoja de trabajo está optimizada para imprimir o insertar en informes de proyectos.</t>
  </si>
  <si>
    <t>EJEMPLO DE APLICACIÓN PRÁCTICA</t>
  </si>
  <si>
    <t>Monitoreo de resultados del desarrollo de sinergias industriales en Sudáfrica y Colombia</t>
  </si>
  <si>
    <t>Lecciones aprendidas de la aplicación de la herramienta</t>
  </si>
  <si>
    <t>Se aplicó una versión inicial de esta herramienta para monitorear los resultados de las evaluaciones de sinergia industrial realizadas en los parques industriales de Sudáfrica y Colombia. Las evaluaciones fueron realizadas por el Centro Nacional de Producción más Limpia de Sudáfrica (SA-CNPML) y el Centro Nacional de Producción Más Limpia de Colombia (CNPML) como parte del Proyecto Piloto PEI de la ONUDI (2017-2018).
 La primera versión de la herramienta fue principalmente cualitativa y se extendió para cuantificar los impactos de las oportunidades de PEI (esta versión completa). Se utilizará para monitorear e informar los resultados del Programa Global de Parques Eco Industriales (en inglés, GEIPP) de la ONUDI en varios países, incluidos Colombia, Egipto, Perú, Ucrania y Vietnam. La herramienta presentó las oportunidades de sinergia industrial de manera clara y transparente. El resumen de los resultados producidos por la herramienta se utilizó en los informes finales y de progreso de ONUDI y CNPML para el donante del proyecto (por ejemplo, SECO) y las partes interesadas nacionales (por ejemplo, la administración de parques industriales).</t>
  </si>
  <si>
    <t>La orientación del coordinador de la agencia de desarrollo a los expertos nacionales sobre cómo usar la herramienta puede ser útil, dependiendo de la complejidad del proyecto y las evaluaciones del PEI. Esta guía también podría abordar cualquier prioridad de monitoreo del donante del proyecto y la agencia de desarrollo.
• Es más eficiente y efectivo comenzar a usar la herramienta desde el comienzo del proyecto. De esta manera, sirve como una herramienta operativa para guiar el monitoreo continuo del proyecto y la eventual implementación de las oportunidades de PEI.
• La herramienta es muy útil para generar un resumen de los resultados del PEI que se incluirán en el progreso del proyecto y los informes finales para los interesados nacionales y el donante.</t>
  </si>
  <si>
    <t>OTRAS LECTURAS</t>
  </si>
  <si>
    <t>Más información sobre las herramientas PEI de ONUDI</t>
  </si>
  <si>
    <t>Información sobre los Parques eco Industriales</t>
  </si>
  <si>
    <t>La práctica de Infraestructura PEI</t>
  </si>
  <si>
    <t>La Implementación de los PEI</t>
  </si>
  <si>
    <t>Manual for UNIDO Toolbox on Eco-Industrial Parks</t>
  </si>
  <si>
    <t>An International Framework for Eco-Industrial Parks</t>
  </si>
  <si>
    <t xml:space="preserve">A Practitioner's Handbook For Eco-Industrial Parks </t>
  </si>
  <si>
    <t>Implementation Handbook and Toolbox for EIPs</t>
  </si>
  <si>
    <t>(ONUDI, 2019)</t>
  </si>
  <si>
    <t>(ONUDI, Grupo del Banco Mundial, GIZ, 2017)</t>
  </si>
  <si>
    <t>(ONUDI, Grupo del Banco Mundial, GIZ y MOTIE 2018)</t>
  </si>
  <si>
    <t>(ONUDI, 2017)</t>
  </si>
  <si>
    <t>LISTA DE ACRÓMINOS</t>
  </si>
  <si>
    <t>CAPEX</t>
  </si>
  <si>
    <t>Gastos de capital</t>
  </si>
  <si>
    <r>
      <rPr>
        <sz val="11"/>
        <rFont val="Calibri"/>
        <charset val="134"/>
        <scheme val="minor"/>
      </rPr>
      <t>CO</t>
    </r>
    <r>
      <rPr>
        <vertAlign val="subscript"/>
        <sz val="11"/>
        <rFont val="Calibri"/>
        <charset val="134"/>
        <scheme val="minor"/>
      </rPr>
      <t>2</t>
    </r>
  </si>
  <si>
    <t>Dióxido de carbono</t>
  </si>
  <si>
    <r>
      <rPr>
        <sz val="11"/>
        <rFont val="Calibri"/>
        <charset val="134"/>
        <scheme val="minor"/>
      </rPr>
      <t>CO</t>
    </r>
    <r>
      <rPr>
        <vertAlign val="subscript"/>
        <sz val="11"/>
        <rFont val="Calibri"/>
        <charset val="134"/>
        <scheme val="minor"/>
      </rPr>
      <t>2</t>
    </r>
    <r>
      <rPr>
        <sz val="11"/>
        <rFont val="Calibri"/>
        <charset val="134"/>
        <scheme val="minor"/>
      </rPr>
      <t>-eq</t>
    </r>
  </si>
  <si>
    <t>Dióxido de carbono equivalente</t>
  </si>
  <si>
    <t>PEI</t>
  </si>
  <si>
    <t>Parques eco Industriales</t>
  </si>
  <si>
    <t>GEI</t>
  </si>
  <si>
    <t>Gases causantes del efecto invernadero</t>
  </si>
  <si>
    <r>
      <rPr>
        <sz val="11"/>
        <rFont val="Calibri"/>
        <charset val="134"/>
        <scheme val="minor"/>
      </rPr>
      <t>m</t>
    </r>
    <r>
      <rPr>
        <vertAlign val="superscript"/>
        <sz val="11"/>
        <rFont val="Calibri"/>
        <charset val="134"/>
        <scheme val="minor"/>
      </rPr>
      <t>3</t>
    </r>
  </si>
  <si>
    <t>Metros cubicos</t>
  </si>
  <si>
    <t>MWh</t>
  </si>
  <si>
    <t>Megavatios hora</t>
  </si>
  <si>
    <t>NOx</t>
  </si>
  <si>
    <t>Óxido de nitrógeno</t>
  </si>
  <si>
    <t>OHSAS</t>
  </si>
  <si>
    <t xml:space="preserve"> Sistema de Gestión de Seguridad y Salud en el Trabajo</t>
  </si>
  <si>
    <t>OPEX</t>
  </si>
  <si>
    <t>Gastos operativo</t>
  </si>
  <si>
    <t>PML</t>
  </si>
  <si>
    <t>Producción más Limpia</t>
  </si>
  <si>
    <t>t</t>
  </si>
  <si>
    <t>toneladas</t>
  </si>
  <si>
    <t>ONUDI</t>
  </si>
  <si>
    <t>Organización de las Naciones Unidas para el Desarrollo Industrial</t>
  </si>
  <si>
    <t>QUEJAS O SUGERENCIAS</t>
  </si>
  <si>
    <t>Para preguntas, comentarios o solictudes de información, envíe un correo electrónico a:</t>
  </si>
  <si>
    <r>
      <rPr>
        <b/>
        <sz val="14"/>
        <color rgb="FFD32D20"/>
        <rFont val="Calibri"/>
        <charset val="134"/>
        <scheme val="minor"/>
      </rPr>
      <t xml:space="preserve">Versión de herramienta: </t>
    </r>
    <r>
      <rPr>
        <b/>
        <sz val="11"/>
        <rFont val="Calibri"/>
        <charset val="134"/>
        <scheme val="minor"/>
      </rPr>
      <t>V2, abril de 2019</t>
    </r>
  </si>
  <si>
    <r>
      <rPr>
        <b/>
        <sz val="14"/>
        <color rgb="FFD32D20"/>
        <rFont val="Calibri"/>
        <charset val="134"/>
        <scheme val="minor"/>
      </rPr>
      <t xml:space="preserve">Descargo de responsabilidad: </t>
    </r>
    <r>
      <rPr>
        <b/>
        <sz val="11"/>
        <rFont val="Calibri"/>
        <charset val="134"/>
        <scheme val="minor"/>
      </rPr>
      <t>ONUDI no se hace responsable de la aplicación de esta herramienta y sus resultados. La responsabilidad exclusiva de la aplicación de la herramienta recae en el usuario de la herramienta.</t>
    </r>
  </si>
  <si>
    <t>HERRAMIENTA DE MONITOREO ONUDI PEI (V2)</t>
  </si>
  <si>
    <t>Última actualización de esta hoja (MM/YYYY):</t>
  </si>
  <si>
    <t>Si es necesario, use el siguiente factor de conversión (mayor valor calorífico):</t>
  </si>
  <si>
    <t>Nombre de parque:</t>
  </si>
  <si>
    <t>Correo electrónico:</t>
  </si>
  <si>
    <t>1 t Carbón = 8.6 MWh = 31 GJ,
1 t Diesel = 12.5 MWh = 45 GJ
1 t Queroseno = 12.8 MWh = 46 GJ
1 t Aceite combustible = 11.8 MWh = 42.5 GJ</t>
  </si>
  <si>
    <t>1 t GLP  = 12.8 MWh = 46 GJ
1 t Madera (seca) = 4.4 MWh = 16 GJ
1 t Gas natural = 15.3 MWh = 55.08 GJ (1 Nm3 = 0.043 GJ)</t>
  </si>
  <si>
    <t>No se incluye en la tabla con resultados, ya que se trata de datos cualitativos.</t>
  </si>
  <si>
    <t>INFORMACIÓN BÁSICA</t>
  </si>
  <si>
    <t xml:space="preserve">
AHORRO DE ELECTRICIDAD</t>
  </si>
  <si>
    <t>AHORRO DE COMBUSTIBLE FÓSIL</t>
  </si>
  <si>
    <t>AHORRO DE AGUA</t>
  </si>
  <si>
    <t>CALIDAD DEL EFLUENTE</t>
  </si>
  <si>
    <t>MATERIALES, QUIMICOS Y RESIDUOS</t>
  </si>
  <si>
    <t>AHORRO FINANCIERO</t>
  </si>
  <si>
    <r>
      <rPr>
        <b/>
        <sz val="16"/>
        <color theme="0"/>
        <rFont val="Calibri"/>
        <charset val="134"/>
        <scheme val="minor"/>
      </rPr>
      <t xml:space="preserve">BENEFICIOS SOCIALES </t>
    </r>
    <r>
      <rPr>
        <b/>
        <sz val="11"/>
        <color theme="0"/>
        <rFont val="Calibri"/>
        <charset val="134"/>
        <scheme val="minor"/>
      </rPr>
      <t xml:space="preserve">
(p. ej., SST, gestión de reclamos, seguridad, desarrollo de capacidades, alcance comunitario)</t>
    </r>
  </si>
  <si>
    <t>COMENTARIOS</t>
  </si>
  <si>
    <t>Oportunidades de PEI
(breve descripción)</t>
  </si>
  <si>
    <t>Implementación de la oportunidad PIE</t>
  </si>
  <si>
    <t>Fecha de implementación (si corresponde), MM/YYYY</t>
  </si>
  <si>
    <t xml:space="preserve">
Si la oportunidad PEI no se está implementando, ¿cuáles son las razones?</t>
  </si>
  <si>
    <t>Ahorro de energía eléctrica
por oportunidad PEI</t>
  </si>
  <si>
    <r>
      <rPr>
        <b/>
        <sz val="10"/>
        <color theme="1"/>
        <rFont val="Calibri"/>
        <charset val="134"/>
        <scheme val="minor"/>
      </rPr>
      <t>Intensidad de CO</t>
    </r>
    <r>
      <rPr>
        <b/>
        <vertAlign val="subscript"/>
        <sz val="10"/>
        <color theme="1"/>
        <rFont val="Calibri"/>
        <charset val="134"/>
        <scheme val="minor"/>
      </rPr>
      <t>2</t>
    </r>
    <r>
      <rPr>
        <b/>
        <sz val="10"/>
        <color theme="1"/>
        <rFont val="Calibri"/>
        <charset val="134"/>
        <scheme val="minor"/>
      </rPr>
      <t xml:space="preserve"> de la red nacional / local
(t CO</t>
    </r>
    <r>
      <rPr>
        <b/>
        <vertAlign val="subscript"/>
        <sz val="10"/>
        <color theme="1"/>
        <rFont val="Calibri"/>
        <charset val="134"/>
        <scheme val="minor"/>
      </rPr>
      <t>2</t>
    </r>
    <r>
      <rPr>
        <b/>
        <sz val="10"/>
        <color theme="1"/>
        <rFont val="Calibri"/>
        <charset val="134"/>
        <scheme val="minor"/>
      </rPr>
      <t xml:space="preserve"> / MWh)</t>
    </r>
  </si>
  <si>
    <r>
      <rPr>
        <b/>
        <sz val="10"/>
        <rFont val="Calibri"/>
        <charset val="134"/>
        <scheme val="minor"/>
      </rPr>
      <t>Reducción de emisiones de CO</t>
    </r>
    <r>
      <rPr>
        <b/>
        <vertAlign val="subscript"/>
        <sz val="10"/>
        <rFont val="Calibri"/>
        <charset val="134"/>
        <scheme val="minor"/>
      </rPr>
      <t>2</t>
    </r>
    <r>
      <rPr>
        <b/>
        <sz val="10"/>
        <rFont val="Calibri"/>
        <charset val="134"/>
        <scheme val="minor"/>
      </rPr>
      <t xml:space="preserve"> debido al ahorro de electricidad</t>
    </r>
  </si>
  <si>
    <t>Tipo de combustible</t>
  </si>
  <si>
    <r>
      <rPr>
        <b/>
        <sz val="10"/>
        <rFont val="Calibri"/>
        <charset val="134"/>
        <scheme val="minor"/>
      </rPr>
      <t>Valor (g CO</t>
    </r>
    <r>
      <rPr>
        <b/>
        <vertAlign val="subscript"/>
        <sz val="10"/>
        <rFont val="Calibri"/>
        <charset val="134"/>
        <scheme val="minor"/>
      </rPr>
      <t>2</t>
    </r>
    <r>
      <rPr>
        <b/>
        <sz val="10"/>
        <rFont val="Calibri"/>
        <charset val="134"/>
        <scheme val="minor"/>
      </rPr>
      <t xml:space="preserve"> / MJ) - Fórmula</t>
    </r>
  </si>
  <si>
    <t>Ahorro de combustible fósil
por oportunidad PEI</t>
  </si>
  <si>
    <r>
      <rPr>
        <b/>
        <sz val="10"/>
        <rFont val="Calibri"/>
        <charset val="134"/>
        <scheme val="minor"/>
      </rPr>
      <t>Reducción emisiones CO</t>
    </r>
    <r>
      <rPr>
        <b/>
        <vertAlign val="subscript"/>
        <sz val="10"/>
        <rFont val="Calibri"/>
        <charset val="134"/>
        <scheme val="minor"/>
      </rPr>
      <t>2</t>
    </r>
    <r>
      <rPr>
        <b/>
        <sz val="10"/>
        <rFont val="Calibri"/>
        <charset val="134"/>
        <scheme val="minor"/>
      </rPr>
      <t xml:space="preserve">
debido al ahorro de combustible</t>
    </r>
  </si>
  <si>
    <t>Ahorro en el uso del agua por oportunidad PEI</t>
  </si>
  <si>
    <t>Mejor calidad de los efluentes desechados por oportunidad PEI</t>
  </si>
  <si>
    <t>Ahorro de materiales, reducción de residuos químicos y reciclaje de residuos
por oportunidad EIP</t>
  </si>
  <si>
    <t>Ahorro de materiales, reducción de residuos químicos y reciclaje de residuos
por oportunidad PEI</t>
  </si>
  <si>
    <t>Ahorro financiero anual
por oportunidad PEI</t>
  </si>
  <si>
    <t>Período de recuperación simple
por oportunidad PEI</t>
  </si>
  <si>
    <t>Mejoras sociales por oportunidad PEI</t>
  </si>
  <si>
    <t>(Si / Programado / No)</t>
  </si>
  <si>
    <t>Ahorro en MWh / año</t>
  </si>
  <si>
    <t>Como se calcula 
(Si hay información detallada disponible, agregue referencia breve)</t>
  </si>
  <si>
    <r>
      <rPr>
        <b/>
        <sz val="10"/>
        <rFont val="Calibri"/>
        <charset val="134"/>
        <scheme val="minor"/>
      </rPr>
      <t xml:space="preserve">
Ahorro en t CO</t>
    </r>
    <r>
      <rPr>
        <b/>
        <vertAlign val="subscript"/>
        <sz val="10"/>
        <rFont val="Calibri"/>
        <charset val="134"/>
        <scheme val="minor"/>
      </rPr>
      <t>2</t>
    </r>
    <r>
      <rPr>
        <b/>
        <sz val="10"/>
        <rFont val="Calibri"/>
        <charset val="134"/>
        <scheme val="minor"/>
      </rPr>
      <t xml:space="preserve"> / año - Fórmula</t>
    </r>
  </si>
  <si>
    <t>Menú desplegable</t>
  </si>
  <si>
    <t>Ahorro en GJ / año</t>
  </si>
  <si>
    <r>
      <rPr>
        <b/>
        <sz val="10"/>
        <rFont val="Calibri"/>
        <charset val="134"/>
        <scheme val="minor"/>
      </rPr>
      <t>Ahorro en t CO</t>
    </r>
    <r>
      <rPr>
        <b/>
        <vertAlign val="subscript"/>
        <sz val="10"/>
        <rFont val="Calibri"/>
        <charset val="134"/>
        <scheme val="minor"/>
      </rPr>
      <t xml:space="preserve">2 </t>
    </r>
    <r>
      <rPr>
        <b/>
        <sz val="10"/>
        <rFont val="Calibri"/>
        <charset val="134"/>
        <scheme val="minor"/>
      </rPr>
      <t>/ año - Fórmula</t>
    </r>
  </si>
  <si>
    <r>
      <rPr>
        <b/>
        <sz val="10"/>
        <rFont val="Calibri"/>
        <charset val="134"/>
        <scheme val="minor"/>
      </rPr>
      <t>Ahorro en m</t>
    </r>
    <r>
      <rPr>
        <b/>
        <vertAlign val="superscript"/>
        <sz val="10"/>
        <rFont val="Calibri"/>
        <charset val="134"/>
        <scheme val="minor"/>
      </rPr>
      <t xml:space="preserve">3 </t>
    </r>
    <r>
      <rPr>
        <b/>
        <sz val="10"/>
        <rFont val="Calibri"/>
        <charset val="134"/>
        <scheme val="minor"/>
      </rPr>
      <t>/ año</t>
    </r>
  </si>
  <si>
    <t>Como se calcula</t>
  </si>
  <si>
    <t>Descripción de la mejora en la calidad del efluente</t>
  </si>
  <si>
    <t>Cuantifique si es posible</t>
  </si>
  <si>
    <t>Tipo de material / químico / desecho</t>
  </si>
  <si>
    <t>Ahorro en toneladas / año</t>
  </si>
  <si>
    <t>Inversión en euros</t>
  </si>
  <si>
    <t>Ahorro en euros / año</t>
  </si>
  <si>
    <t>Payback time in years - Fórmula</t>
  </si>
  <si>
    <t>Descripción</t>
  </si>
  <si>
    <t>Ejemplo # 1: Desarrollar un proyecto de panel solar fotovoltaico en el parque industrial</t>
  </si>
  <si>
    <t>Si</t>
  </si>
  <si>
    <t>08/2018</t>
  </si>
  <si>
    <t>120 MW instalados. Factor de capacidad = típicamente 16% en la región (ve informe intermedio)</t>
  </si>
  <si>
    <t>Seleccione</t>
  </si>
  <si>
    <t>Estimado, basado en el precio del panel solar (incl. Instalación)</t>
  </si>
  <si>
    <t>Basado en un precio de 0.14 € / kWh</t>
  </si>
  <si>
    <t>Ejemplo # 2: repare fugas en la red de vapor</t>
  </si>
  <si>
    <t>Programado</t>
  </si>
  <si>
    <t>en 2019</t>
  </si>
  <si>
    <t>Carbón</t>
  </si>
  <si>
    <t>Estimado, ve informe especial # 34</t>
  </si>
  <si>
    <t>Estimado</t>
  </si>
  <si>
    <t>Ejemplo # 3: Actualización de la planta centralizada de tratamiento de aguas residuales (PTAR)</t>
  </si>
  <si>
    <t>en 2020</t>
  </si>
  <si>
    <t>Reducción en sólidos totales disueltos (TDS) de 1500 mg / L a 800 mg / L</t>
  </si>
  <si>
    <t>125 ml / año</t>
  </si>
  <si>
    <t>Estimado como parte del estudio de viabilidad (abril de 2019)</t>
  </si>
  <si>
    <t>Sin ahorros financieros</t>
  </si>
  <si>
    <t>Mejora de la eliminación de efluentes mejorará el bienestar de la comunidad local</t>
  </si>
  <si>
    <t>2000 personas</t>
  </si>
  <si>
    <t>Datos de la oficina del gobierno loca</t>
  </si>
  <si>
    <t>Esta oportunidad PEI ayudará a la administración del parque y a las industrias a cumplir con los estatutos de eliminación de efluentes.</t>
  </si>
  <si>
    <t>Ejemplo # 4 Establecer un comité sobre gestión de residuos, medio ambiente y eficiencia de recursos</t>
  </si>
  <si>
    <t>No</t>
  </si>
  <si>
    <t>No aplica</t>
  </si>
  <si>
    <t>Las empresas arrendatarias no están interesadas en participar en este comité.</t>
  </si>
  <si>
    <t>Beneficios potenciales altos, pero difíciles de cuantificar. Realizamos una evaluación para involucrar las empresas arrendatarias</t>
  </si>
  <si>
    <t>RESUMEN
DE IMPACTOS</t>
  </si>
  <si>
    <t>Nombre del parque industrial:</t>
  </si>
  <si>
    <t>Número total de oportunidades PEI</t>
  </si>
  <si>
    <t>en total</t>
  </si>
  <si>
    <t>- Implementada</t>
  </si>
  <si>
    <t>- Implementación planificada</t>
  </si>
  <si>
    <t>- Sin implementación (aún)</t>
  </si>
  <si>
    <t>Ahorro de electricidad</t>
  </si>
  <si>
    <t>MWh/año</t>
  </si>
  <si>
    <t>-Implementación planificada</t>
  </si>
  <si>
    <t>Reducción de emisiones de CO₂ debido al ahorro de electricidad</t>
  </si>
  <si>
    <t>t CO₂/año</t>
  </si>
  <si>
    <t>Ahorro de combustible fósil</t>
  </si>
  <si>
    <t>GJ/año</t>
  </si>
  <si>
    <t>Reducción de emisiones de CO₂ debido al ahorro de combustible</t>
  </si>
  <si>
    <t>-Implementada</t>
  </si>
  <si>
    <t>Ahorro de agua</t>
  </si>
  <si>
    <t>m³/año</t>
  </si>
  <si>
    <t>Ahorro de materiales / productos químicos y reciclaje de residuos</t>
  </si>
  <si>
    <t>t/año</t>
  </si>
  <si>
    <t>- Implemented</t>
  </si>
  <si>
    <t>Ahorro financiero (en euros)</t>
  </si>
  <si>
    <t>€/año</t>
  </si>
  <si>
    <t>Retorno de la inversión (tiempo promedio de recuperación)</t>
  </si>
  <si>
    <t>año</t>
  </si>
  <si>
    <r>
      <rPr>
        <sz val="11"/>
        <rFont val="Calibri"/>
        <family val="2"/>
        <scheme val="minor"/>
      </rPr>
      <t>Los proyectos en Parques eco Industriales (PEI) solo pueden ser completamente exitosos si brindan resultados e impactos concretos. Por lo tanto, es importante monitorear los resultados de manera estandarizada y sistemática. Este es particularmente el caso de las organizaciones de desarrollo que se centran en la implementación de proyectos (como ONUDI). 
Las oportunidades de PEI pueden cubrir una amplia gama de intervenciones de proyectos para mejorar el desempeño económico, ambiental y social de los parques industriales y sus empresas arrendatarias.
 Un enfoque clave de las intervenciones de PEI puede ser la identificación e implementación de sinergias industriales, que incluyen: 
•</t>
    </r>
    <r>
      <rPr>
        <u/>
        <sz val="11"/>
        <rFont val="Calibri"/>
        <family val="2"/>
        <scheme val="minor"/>
      </rPr>
      <t xml:space="preserve"> Sinergias de suministro y ubicación conjunta de proveedores y clientes</t>
    </r>
    <r>
      <rPr>
        <sz val="11"/>
        <rFont val="Calibri"/>
        <family val="2"/>
        <scheme val="minor"/>
      </rPr>
      <t>: ubicación conjunta y agrupación de empresas en la cadena de suministro para explotar economías de escala y disminuir los costos e impactos de las transacciones/transporte
 •</t>
    </r>
    <r>
      <rPr>
        <u/>
        <sz val="11"/>
        <rFont val="Calibri"/>
        <family val="2"/>
        <scheme val="minor"/>
      </rPr>
      <t xml:space="preserve"> Sinergias de servicios públicos e intercambio de infraestructura</t>
    </r>
    <r>
      <rPr>
        <sz val="11"/>
        <rFont val="Calibri"/>
        <family val="2"/>
        <scheme val="minor"/>
      </rPr>
      <t xml:space="preserve">: uso compartido de la infraestructura de servicios públicos, principalmente en torno al suministro y recuperación de agua y energía (por ejemplo, recuperación de agua, cogeneración de energía y valorización del calor residual)
 • </t>
    </r>
    <r>
      <rPr>
        <u/>
        <sz val="11"/>
        <rFont val="Calibri"/>
        <family val="2"/>
        <scheme val="minor"/>
      </rPr>
      <t>Sinergias de subproductos e intercambios de desechos</t>
    </r>
    <r>
      <rPr>
        <sz val="11"/>
        <rFont val="Calibri"/>
        <family val="2"/>
        <scheme val="minor"/>
      </rPr>
      <t xml:space="preserve">: el uso de un subproducto previamente eliminado (como sólido, líquido o gas) de una instalación por otra para producir un subproducto valioso
 • </t>
    </r>
    <r>
      <rPr>
        <u/>
        <sz val="11"/>
        <rFont val="Calibri"/>
        <family val="2"/>
        <scheme val="minor"/>
      </rPr>
      <t>Sinergias de servicios</t>
    </r>
    <r>
      <rPr>
        <sz val="11"/>
        <rFont val="Calibri"/>
        <family val="2"/>
        <scheme val="minor"/>
      </rPr>
      <t>: intercambio de servicios y actividades entre empresas en un área industrial (por ejemplo, capacitación conjunta del personal e intercambio de contratistas de mantenimiento)
 •</t>
    </r>
    <r>
      <rPr>
        <u/>
        <sz val="11"/>
        <rFont val="Calibri"/>
        <family val="2"/>
        <scheme val="minor"/>
      </rPr>
      <t xml:space="preserve"> Sinergias urbano-industriales</t>
    </r>
    <r>
      <rPr>
        <sz val="11"/>
        <rFont val="Calibri"/>
        <family val="2"/>
        <scheme val="minor"/>
      </rPr>
      <t>: interrelaciones y colaboraciones entre empresas y ciudades / municipios en la recolección, procesamiento y reutilización de materiales, desechos, energía y corrientes de agua</t>
    </r>
  </si>
  <si>
    <t>La hoja de trabajo de monitoreo se utiliza para completar los ahorros e impactos de las oportunidades PEI identificadas e implementadas.
Informe solo un parque industrial con este archivo de Excel. Si el proyecto cubre varios parques industriales, cree un archivo separado para cada parque industrial. 
El monitoreo cubre información básica sobre las oportunidades de PEI; ahorro de electricidad; ahorro de combustible; ahorro de agua; calidad del efluente; ahorro de materiales, productos químicos y desechos; ahorro financiero; y beneficios sociales.
En la hoja de trabajo se proporcionan ejemplos ilustrativos de cómo completar las columnas. 
Intensidad de CO2 de los combustibles: 
• La mayoría de las cifras se han promediado del informe especial del Grupo Intergubernamental de Expertos sobre el Cambio Climático o Panel Intergubernamental del Cambio Climático (IPCC). 
• Para el biocombustible, se puede seleccionar la biomasa que conduce a la deforestación y la "biomasa renovable" (por ejemplo, madera reforestada). Si considera que su cifra se encuentra entre estos dos extremos, seleccione "Otros" y proporcione más detalles en la última columna "Comentarios". 
• También informe opciones que permitan reducir el consumo de biomasa renovable, es decir, sin ahorro de CO2.
 • Si una opción permite reemplazar los combustibles fósiles con biomasa renovable, puede suponer que el combustible fósil se guarda y seleccionar el combustible correspondiente en el menú desplegable. Si es necesario, proporcione detalles en la última columna. 
• En aras de la simplicidad, el valor reportado para combustible de carbon es una media de la intensidad de CO2 de los carbones más comúnmente utilizados en la industria (es decir, antracita, carbón sub-bituminoso y bituminoso).</t>
  </si>
  <si>
    <t>0.5 - 1 persona-día</t>
  </si>
  <si>
    <t>1 - 2 persona-día</t>
  </si>
  <si>
    <t>2 - 4 persona-día</t>
  </si>
  <si>
    <t>Nombre de evaluador: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</si>
</sst>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6" formatCode="#,##0.0"/>
    <numFmt numFmtId="167" formatCode="#,##0.000"/>
    <numFmt numFmtId="168" formatCode="mm/yyyy"/>
    <numFmt numFmtId="171" formatCode="mm\/\Y\Y\Y\Y"/>
  </numFmts>
  <fonts count="45">
    <font>
      <sz val="11"/>
      <color theme="1"/>
      <name val="Calibri"/>
      <charset val="134"/>
      <scheme val="minor"/>
    </font>
    <font>
      <sz val="10"/>
      <color theme="1"/>
      <name val="Calibri"/>
      <charset val="134"/>
      <scheme val="minor"/>
    </font>
    <font>
      <b/>
      <sz val="11"/>
      <color theme="0"/>
      <name val="Calibri"/>
      <charset val="134"/>
      <scheme val="minor"/>
    </font>
    <font>
      <b/>
      <sz val="24"/>
      <color theme="0"/>
      <name val="Arial"/>
      <charset val="134"/>
    </font>
    <font>
      <b/>
      <sz val="10"/>
      <name val="Calibri"/>
      <charset val="134"/>
      <scheme val="minor"/>
    </font>
    <font>
      <b/>
      <sz val="11"/>
      <color theme="1"/>
      <name val="Calibri"/>
      <charset val="134"/>
      <scheme val="minor"/>
    </font>
    <font>
      <b/>
      <sz val="11"/>
      <name val="Calibri"/>
      <charset val="134"/>
      <scheme val="minor"/>
    </font>
    <font>
      <b/>
      <sz val="11"/>
      <color theme="1" tint="0.34998626667073579"/>
      <name val="Calibri"/>
      <charset val="134"/>
      <scheme val="minor"/>
    </font>
    <font>
      <i/>
      <sz val="11"/>
      <color theme="0" tint="-0.499984740745262"/>
      <name val="Calibri"/>
      <charset val="134"/>
      <scheme val="minor"/>
    </font>
    <font>
      <sz val="11"/>
      <color theme="1" tint="0.34998626667073579"/>
      <name val="Calibri"/>
      <charset val="134"/>
      <scheme val="minor"/>
    </font>
    <font>
      <sz val="10"/>
      <name val="Calibri"/>
      <charset val="134"/>
      <scheme val="minor"/>
    </font>
    <font>
      <b/>
      <sz val="10"/>
      <color theme="1"/>
      <name val="Calibri"/>
      <charset val="134"/>
      <scheme val="minor"/>
    </font>
    <font>
      <sz val="10"/>
      <color theme="1" tint="0.34998626667073579"/>
      <name val="Calibri"/>
      <charset val="134"/>
      <scheme val="minor"/>
    </font>
    <font>
      <b/>
      <sz val="16"/>
      <color theme="0"/>
      <name val="Calibri"/>
      <charset val="134"/>
      <scheme val="minor"/>
    </font>
    <font>
      <b/>
      <sz val="16"/>
      <name val="Calibri"/>
      <charset val="134"/>
      <scheme val="minor"/>
    </font>
    <font>
      <b/>
      <sz val="14"/>
      <name val="Calibri"/>
      <charset val="134"/>
      <scheme val="minor"/>
    </font>
    <font>
      <sz val="10"/>
      <color theme="1" tint="0.499984740745262"/>
      <name val="Calibri"/>
      <charset val="134"/>
      <scheme val="minor"/>
    </font>
    <font>
      <sz val="8"/>
      <color theme="1"/>
      <name val="Calibri"/>
      <charset val="134"/>
      <scheme val="minor"/>
    </font>
    <font>
      <b/>
      <sz val="10"/>
      <color theme="1" tint="0.499984740745262"/>
      <name val="Calibri"/>
      <charset val="134"/>
      <scheme val="minor"/>
    </font>
    <font>
      <b/>
      <sz val="14"/>
      <color rgb="FF81BD38"/>
      <name val="Arial"/>
      <charset val="134"/>
    </font>
    <font>
      <b/>
      <sz val="20"/>
      <color theme="0"/>
      <name val="Arial"/>
      <charset val="134"/>
    </font>
    <font>
      <b/>
      <sz val="11"/>
      <color theme="0"/>
      <name val="Arial"/>
      <charset val="134"/>
    </font>
    <font>
      <b/>
      <sz val="14"/>
      <color theme="0"/>
      <name val="Arial"/>
      <charset val="134"/>
    </font>
    <font>
      <u/>
      <sz val="11"/>
      <color theme="10"/>
      <name val="Calibri"/>
      <charset val="134"/>
      <scheme val="minor"/>
    </font>
    <font>
      <sz val="11"/>
      <name val="Calibri"/>
      <charset val="134"/>
      <scheme val="minor"/>
    </font>
    <font>
      <b/>
      <sz val="14"/>
      <color rgb="FFD32D20"/>
      <name val="Calibri"/>
      <charset val="134"/>
      <scheme val="minor"/>
    </font>
    <font>
      <b/>
      <sz val="14"/>
      <color theme="0"/>
      <name val="Calibri"/>
      <charset val="134"/>
      <scheme val="minor"/>
    </font>
    <font>
      <sz val="12"/>
      <color theme="1"/>
      <name val="Calibri"/>
      <charset val="134"/>
      <scheme val="minor"/>
    </font>
    <font>
      <sz val="11"/>
      <color rgb="FFFF0000"/>
      <name val="Calibri"/>
      <charset val="134"/>
      <scheme val="minor"/>
    </font>
    <font>
      <b/>
      <sz val="11"/>
      <color rgb="FF4C1966"/>
      <name val="Calibri"/>
      <charset val="134"/>
      <scheme val="minor"/>
    </font>
    <font>
      <b/>
      <sz val="12"/>
      <color rgb="FFD32D20"/>
      <name val="Calibri"/>
      <charset val="134"/>
      <scheme val="minor"/>
    </font>
    <font>
      <b/>
      <sz val="14"/>
      <color theme="1" tint="0.34998626667073579"/>
      <name val="Calibri"/>
      <charset val="134"/>
      <scheme val="minor"/>
    </font>
    <font>
      <b/>
      <sz val="14"/>
      <color theme="1" tint="0.499984740745262"/>
      <name val="Calibri"/>
      <charset val="134"/>
      <scheme val="minor"/>
    </font>
    <font>
      <i/>
      <sz val="11"/>
      <name val="Calibri"/>
      <charset val="134"/>
      <scheme val="minor"/>
    </font>
    <font>
      <vertAlign val="superscript"/>
      <sz val="10"/>
      <color theme="1"/>
      <name val="Calibri"/>
      <charset val="134"/>
      <scheme val="minor"/>
    </font>
    <font>
      <b/>
      <sz val="12"/>
      <color rgb="FF4C1966"/>
      <name val="Calibri"/>
      <charset val="134"/>
      <scheme val="minor"/>
    </font>
    <font>
      <b/>
      <vertAlign val="subscript"/>
      <sz val="10"/>
      <color theme="1"/>
      <name val="Calibri"/>
      <charset val="134"/>
      <scheme val="minor"/>
    </font>
    <font>
      <b/>
      <vertAlign val="subscript"/>
      <sz val="10"/>
      <name val="Calibri"/>
      <charset val="134"/>
      <scheme val="minor"/>
    </font>
    <font>
      <b/>
      <vertAlign val="superscript"/>
      <sz val="10"/>
      <name val="Calibri"/>
      <charset val="134"/>
      <scheme val="minor"/>
    </font>
    <font>
      <i/>
      <vertAlign val="superscript"/>
      <sz val="11"/>
      <name val="Calibri"/>
      <charset val="134"/>
      <scheme val="minor"/>
    </font>
    <font>
      <vertAlign val="subscript"/>
      <sz val="11"/>
      <name val="Calibri"/>
      <charset val="134"/>
      <scheme val="minor"/>
    </font>
    <font>
      <vertAlign val="superscript"/>
      <sz val="11"/>
      <name val="Calibri"/>
      <charset val="134"/>
      <scheme val="minor"/>
    </font>
    <font>
      <sz val="11"/>
      <name val="Calibri"/>
      <family val="2"/>
      <scheme val="minor"/>
    </font>
    <font>
      <u/>
      <sz val="11"/>
      <name val="Calibri"/>
      <family val="2"/>
      <scheme val="minor"/>
    </font>
    <font>
      <b/>
      <sz val="10"/>
      <color theme="1"/>
      <name val="Calibri"/>
      <family val="2"/>
      <scheme val="minor"/>
    </font>
  </fonts>
  <fills count="18">
    <fill>
      <patternFill patternType="none"/>
    </fill>
    <fill>
      <patternFill patternType="gray125"/>
    </fill>
    <fill>
      <patternFill patternType="solid">
        <fgColor rgb="FFD32D20"/>
        <bgColor indexed="64"/>
      </patternFill>
    </fill>
    <fill>
      <patternFill patternType="solid">
        <fgColor theme="0" tint="-0.14993743705557422"/>
        <bgColor indexed="64"/>
      </patternFill>
    </fill>
    <fill>
      <patternFill patternType="solid">
        <fgColor theme="0" tint="-4.9989318521683403E-2"/>
        <bgColor indexed="64"/>
      </patternFill>
    </fill>
    <fill>
      <patternFill patternType="solid">
        <fgColor theme="0"/>
        <bgColor indexed="64"/>
      </patternFill>
    </fill>
    <fill>
      <patternFill patternType="solid">
        <fgColor rgb="FFFFF6DE"/>
        <bgColor indexed="64"/>
      </patternFill>
    </fill>
    <fill>
      <patternFill patternType="solid">
        <fgColor rgb="FF005394"/>
        <bgColor indexed="64"/>
      </patternFill>
    </fill>
    <fill>
      <patternFill patternType="solid">
        <fgColor rgb="FFF9C51F"/>
        <bgColor indexed="64"/>
      </patternFill>
    </fill>
    <fill>
      <patternFill patternType="solid">
        <fgColor rgb="FFD9E1F2"/>
        <bgColor indexed="64"/>
      </patternFill>
    </fill>
    <fill>
      <patternFill patternType="solid">
        <fgColor rgb="FFE9E9E9"/>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3"/>
        <bgColor indexed="64"/>
      </patternFill>
    </fill>
  </fills>
  <borders count="56">
    <border>
      <left/>
      <right/>
      <top/>
      <bottom/>
      <diagonal/>
    </border>
    <border>
      <left/>
      <right style="hair">
        <color auto="1"/>
      </right>
      <top/>
      <bottom style="thin">
        <color auto="1"/>
      </bottom>
      <diagonal/>
    </border>
    <border>
      <left style="hair">
        <color auto="1"/>
      </left>
      <right/>
      <top/>
      <bottom style="thin">
        <color auto="1"/>
      </bottom>
      <diagonal/>
    </border>
    <border>
      <left/>
      <right/>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style="hair">
        <color auto="1"/>
      </left>
      <right style="thin">
        <color auto="1"/>
      </right>
      <top style="medium">
        <color auto="1"/>
      </top>
      <bottom style="thin">
        <color auto="1"/>
      </bottom>
      <diagonal/>
    </border>
    <border>
      <left/>
      <right/>
      <top style="thin">
        <color auto="1"/>
      </top>
      <bottom/>
      <diagonal/>
    </border>
    <border>
      <left style="medium">
        <color rgb="FFD32D20"/>
      </left>
      <right/>
      <top style="medium">
        <color rgb="FFD32D20"/>
      </top>
      <bottom/>
      <diagonal/>
    </border>
    <border>
      <left/>
      <right/>
      <top style="medium">
        <color rgb="FFD32D20"/>
      </top>
      <bottom/>
      <diagonal/>
    </border>
    <border>
      <left style="medium">
        <color rgb="FFD32D20"/>
      </left>
      <right/>
      <top/>
      <bottom/>
      <diagonal/>
    </border>
    <border>
      <left style="medium">
        <color rgb="FFD32D20"/>
      </left>
      <right/>
      <top/>
      <bottom style="medium">
        <color rgb="FFD32D20"/>
      </bottom>
      <diagonal/>
    </border>
    <border>
      <left/>
      <right/>
      <top/>
      <bottom style="medium">
        <color rgb="FFD32D20"/>
      </bottom>
      <diagonal/>
    </border>
    <border>
      <left/>
      <right style="medium">
        <color rgb="FFD32D20"/>
      </right>
      <top style="medium">
        <color rgb="FFD32D20"/>
      </top>
      <bottom/>
      <diagonal/>
    </border>
    <border>
      <left/>
      <right style="medium">
        <color rgb="FFD32D20"/>
      </right>
      <top/>
      <bottom/>
      <diagonal/>
    </border>
    <border>
      <left/>
      <right style="medium">
        <color rgb="FFD32D20"/>
      </right>
      <top/>
      <bottom style="medium">
        <color rgb="FFD32D20"/>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style="medium">
        <color theme="0" tint="-0.499984740745262"/>
      </top>
      <bottom/>
      <diagonal/>
    </border>
    <border>
      <left/>
      <right style="medium">
        <color theme="0" tint="-0.499984740745262"/>
      </right>
      <top/>
      <bottom/>
      <diagonal/>
    </border>
    <border>
      <left style="medium">
        <color theme="0" tint="-0.499984740745262"/>
      </left>
      <right/>
      <top/>
      <bottom style="medium">
        <color theme="1" tint="0.499984740745262"/>
      </bottom>
      <diagonal/>
    </border>
    <border>
      <left style="medium">
        <color theme="0" tint="-0.499984740745262"/>
      </left>
      <right/>
      <top style="medium">
        <color theme="1" tint="0.499984740745262"/>
      </top>
      <bottom/>
      <diagonal/>
    </border>
    <border>
      <left/>
      <right style="medium">
        <color theme="0" tint="-0.499984740745262"/>
      </right>
      <top/>
      <bottom style="medium">
        <color theme="0" tint="-0.499984740745262"/>
      </bottom>
      <diagonal/>
    </border>
    <border>
      <left/>
      <right/>
      <top/>
      <bottom style="medium">
        <color theme="1" tint="0.499984740745262"/>
      </bottom>
      <diagonal/>
    </border>
    <border>
      <left/>
      <right/>
      <top style="medium">
        <color theme="1" tint="0.499984740745262"/>
      </top>
      <bottom/>
      <diagonal/>
    </border>
    <border>
      <left/>
      <right style="medium">
        <color theme="1" tint="0.499984740745262"/>
      </right>
      <top style="medium">
        <color theme="0" tint="-0.499984740745262"/>
      </top>
      <bottom/>
      <diagonal/>
    </border>
    <border>
      <left style="medium">
        <color theme="1" tint="0.499984740745262"/>
      </left>
      <right/>
      <top style="medium">
        <color theme="0" tint="-0.499984740745262"/>
      </top>
      <bottom/>
      <diagonal/>
    </border>
    <border>
      <left/>
      <right style="medium">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style="medium">
        <color theme="1" tint="0.499984740745262"/>
      </top>
      <bottom/>
      <diagonal/>
    </border>
    <border>
      <left style="medium">
        <color theme="1" tint="0.499984740745262"/>
      </left>
      <right/>
      <top style="medium">
        <color theme="1" tint="0.499984740745262"/>
      </top>
      <bottom/>
      <diagonal/>
    </border>
    <border>
      <left/>
      <right style="medium">
        <color theme="1" tint="0.499984740745262"/>
      </right>
      <top/>
      <bottom/>
      <diagonal/>
    </border>
    <border>
      <left/>
      <right style="medium">
        <color theme="0" tint="-0.499984740745262"/>
      </right>
      <top/>
      <bottom style="medium">
        <color theme="1" tint="0.499984740745262"/>
      </bottom>
      <diagonal/>
    </border>
    <border>
      <left/>
      <right style="medium">
        <color theme="0" tint="-0.499984740745262"/>
      </right>
      <top style="medium">
        <color theme="1" tint="0.499984740745262"/>
      </top>
      <bottom/>
      <diagonal/>
    </border>
  </borders>
  <cellStyleXfs count="4">
    <xf numFmtId="0" fontId="0" fillId="0" borderId="0"/>
    <xf numFmtId="0" fontId="23" fillId="0" borderId="0" applyNumberFormat="0" applyFill="0" applyBorder="0" applyAlignment="0" applyProtection="0"/>
    <xf numFmtId="0" fontId="6" fillId="8" borderId="9" applyAlignment="0">
      <alignment horizontal="right" vertical="center"/>
    </xf>
    <xf numFmtId="0" fontId="6" fillId="0" borderId="9" applyFill="0" applyAlignment="0">
      <alignment horizontal="right" vertical="center"/>
    </xf>
  </cellStyleXfs>
  <cellXfs count="322">
    <xf numFmtId="0" fontId="0" fillId="0" borderId="0" xfId="0"/>
    <xf numFmtId="0" fontId="0" fillId="2" borderId="0" xfId="0" applyFill="1" applyAlignment="1">
      <alignment wrapText="1"/>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center" vertical="center" wrapText="1"/>
    </xf>
    <xf numFmtId="0" fontId="2" fillId="2" borderId="0" xfId="0" applyFont="1" applyFill="1" applyAlignment="1"/>
    <xf numFmtId="0" fontId="0" fillId="2" borderId="0" xfId="0"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4" fillId="0" borderId="0" xfId="0" applyFont="1" applyAlignment="1">
      <alignment horizontal="center" vertical="center"/>
    </xf>
    <xf numFmtId="0" fontId="4" fillId="0" borderId="0" xfId="0" applyFont="1" applyAlignment="1">
      <alignment vertical="top"/>
    </xf>
    <xf numFmtId="0" fontId="5" fillId="3" borderId="1" xfId="0" applyFont="1" applyFill="1" applyBorder="1" applyAlignment="1">
      <alignment horizontal="right" vertical="center" wrapText="1"/>
    </xf>
    <xf numFmtId="0" fontId="5" fillId="4" borderId="1" xfId="0" applyFont="1" applyFill="1" applyBorder="1" applyAlignment="1">
      <alignment vertical="center" wrapText="1"/>
    </xf>
    <xf numFmtId="3" fontId="6" fillId="4" borderId="2" xfId="0" applyNumberFormat="1" applyFont="1" applyFill="1" applyBorder="1" applyAlignment="1">
      <alignment horizontal="center" vertical="center" wrapText="1"/>
    </xf>
    <xf numFmtId="0" fontId="7" fillId="4" borderId="3" xfId="0" applyFont="1" applyFill="1" applyBorder="1" applyAlignment="1">
      <alignment horizontal="center" vertical="center" wrapText="1"/>
    </xf>
    <xf numFmtId="3" fontId="8" fillId="0" borderId="5" xfId="0" applyNumberFormat="1" applyFont="1" applyBorder="1" applyAlignment="1">
      <alignment horizontal="center" vertical="center" wrapText="1"/>
    </xf>
    <xf numFmtId="0" fontId="9" fillId="0" borderId="6" xfId="0" applyFont="1" applyBorder="1" applyAlignment="1">
      <alignment horizontal="center" vertical="center" wrapText="1"/>
    </xf>
    <xf numFmtId="4" fontId="6" fillId="4" borderId="2" xfId="0" applyNumberFormat="1" applyFont="1" applyFill="1" applyBorder="1" applyAlignment="1">
      <alignment horizontal="center" vertical="center" wrapText="1"/>
    </xf>
    <xf numFmtId="4" fontId="8" fillId="0" borderId="5" xfId="0" applyNumberFormat="1" applyFont="1" applyBorder="1" applyAlignment="1">
      <alignment horizontal="center" vertical="center" wrapText="1"/>
    </xf>
    <xf numFmtId="0" fontId="0" fillId="0" borderId="6" xfId="0" applyFont="1" applyBorder="1" applyAlignment="1">
      <alignment horizontal="center" vertical="center" wrapText="1"/>
    </xf>
    <xf numFmtId="0" fontId="1" fillId="0" borderId="0" xfId="0" applyFont="1" applyAlignment="1">
      <alignment vertical="center" wrapText="1"/>
    </xf>
    <xf numFmtId="0" fontId="10" fillId="0" borderId="0" xfId="0" applyFont="1" applyAlignment="1">
      <alignment horizontal="center" vertical="center" wrapText="1"/>
    </xf>
    <xf numFmtId="0" fontId="1" fillId="5" borderId="0" xfId="0" applyFont="1" applyFill="1" applyAlignment="1">
      <alignment vertical="center" wrapText="1"/>
    </xf>
    <xf numFmtId="0" fontId="1" fillId="0" borderId="0" xfId="0" applyFont="1" applyAlignment="1">
      <alignment horizontal="center" vertical="top" wrapText="1"/>
    </xf>
    <xf numFmtId="2" fontId="1" fillId="0" borderId="0" xfId="0" applyNumberFormat="1" applyFont="1" applyAlignment="1">
      <alignment vertical="top" wrapText="1"/>
    </xf>
    <xf numFmtId="0" fontId="0" fillId="2" borderId="0" xfId="0" applyFill="1" applyAlignment="1">
      <alignment horizontal="center" wrapText="1"/>
    </xf>
    <xf numFmtId="0" fontId="3" fillId="2" borderId="0" xfId="0" applyFont="1" applyFill="1" applyAlignment="1">
      <alignment horizontal="center" vertical="center" wrapText="1"/>
    </xf>
    <xf numFmtId="0" fontId="11" fillId="0" borderId="0" xfId="0" applyFont="1" applyAlignment="1">
      <alignment horizontal="right" vertical="center"/>
    </xf>
    <xf numFmtId="0" fontId="4" fillId="9" borderId="7" xfId="0" applyFont="1" applyFill="1" applyBorder="1" applyAlignment="1">
      <alignment horizontal="center" vertical="center" wrapText="1"/>
    </xf>
    <xf numFmtId="0" fontId="10" fillId="0" borderId="11" xfId="0" applyFont="1" applyBorder="1" applyAlignment="1">
      <alignment horizontal="center" vertical="center" wrapText="1"/>
    </xf>
    <xf numFmtId="0" fontId="4" fillId="9" borderId="12" xfId="0" applyFont="1" applyFill="1" applyBorder="1" applyAlignment="1">
      <alignment horizontal="center" vertical="center" wrapText="1"/>
    </xf>
    <xf numFmtId="0" fontId="16" fillId="10" borderId="14" xfId="0" applyFont="1" applyFill="1" applyBorder="1" applyAlignment="1">
      <alignment horizontal="left" vertical="center" wrapText="1" indent="1"/>
    </xf>
    <xf numFmtId="49" fontId="16" fillId="10" borderId="15" xfId="0" applyNumberFormat="1" applyFont="1" applyFill="1" applyBorder="1" applyAlignment="1">
      <alignment horizontal="center" vertical="center" wrapText="1"/>
    </xf>
    <xf numFmtId="49" fontId="16" fillId="10" borderId="16" xfId="0" applyNumberFormat="1" applyFont="1" applyFill="1" applyBorder="1" applyAlignment="1">
      <alignment horizontal="left" vertical="center" wrapText="1" indent="1"/>
    </xf>
    <xf numFmtId="0" fontId="16" fillId="10" borderId="4" xfId="0" applyFont="1" applyFill="1" applyBorder="1" applyAlignment="1">
      <alignment horizontal="center" vertical="center" wrapText="1"/>
    </xf>
    <xf numFmtId="168" fontId="16" fillId="10" borderId="15" xfId="0" applyNumberFormat="1" applyFont="1" applyFill="1" applyBorder="1" applyAlignment="1">
      <alignment horizontal="center" vertical="center" wrapText="1"/>
    </xf>
    <xf numFmtId="0" fontId="16" fillId="10" borderId="5" xfId="0" applyFont="1" applyFill="1" applyBorder="1" applyAlignment="1">
      <alignment horizontal="center" vertical="center" wrapText="1"/>
    </xf>
    <xf numFmtId="0" fontId="16" fillId="10" borderId="17" xfId="0" applyFont="1" applyFill="1" applyBorder="1" applyAlignment="1">
      <alignment horizontal="left" vertical="center" wrapText="1" indent="1"/>
    </xf>
    <xf numFmtId="49" fontId="16" fillId="10" borderId="18" xfId="0" applyNumberFormat="1" applyFont="1" applyFill="1" applyBorder="1" applyAlignment="1">
      <alignment horizontal="center" vertical="center" wrapText="1"/>
    </xf>
    <xf numFmtId="49" fontId="16" fillId="10" borderId="19" xfId="0" applyNumberFormat="1" applyFont="1" applyFill="1" applyBorder="1" applyAlignment="1">
      <alignment horizontal="left" vertical="center" wrapText="1" indent="1"/>
    </xf>
    <xf numFmtId="0" fontId="16" fillId="10" borderId="1" xfId="0" applyFont="1" applyFill="1" applyBorder="1" applyAlignment="1">
      <alignment horizontal="center" vertical="center" wrapText="1"/>
    </xf>
    <xf numFmtId="168" fontId="16" fillId="10" borderId="18" xfId="0" applyNumberFormat="1"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0" fillId="6" borderId="20" xfId="0" applyFont="1" applyFill="1" applyBorder="1" applyAlignment="1">
      <alignment horizontal="left" vertical="center" wrapText="1"/>
    </xf>
    <xf numFmtId="0" fontId="1" fillId="6" borderId="21" xfId="0" applyFont="1" applyFill="1" applyBorder="1" applyAlignment="1">
      <alignment horizontal="center" vertical="center" wrapText="1"/>
    </xf>
    <xf numFmtId="168" fontId="10" fillId="6" borderId="21" xfId="0" applyNumberFormat="1" applyFont="1" applyFill="1" applyBorder="1" applyAlignment="1">
      <alignment horizontal="center" vertical="center" wrapText="1"/>
    </xf>
    <xf numFmtId="0" fontId="10" fillId="6" borderId="21" xfId="0" applyFont="1" applyFill="1" applyBorder="1" applyAlignment="1">
      <alignment horizontal="left" vertical="center" wrapText="1"/>
    </xf>
    <xf numFmtId="3" fontId="10" fillId="6" borderId="20" xfId="0" applyNumberFormat="1" applyFont="1" applyFill="1" applyBorder="1" applyAlignment="1">
      <alignment horizontal="center" vertical="center" wrapText="1"/>
    </xf>
    <xf numFmtId="167" fontId="10" fillId="6" borderId="21" xfId="0" applyNumberFormat="1" applyFont="1" applyFill="1" applyBorder="1" applyAlignment="1">
      <alignment horizontal="center" vertical="center" wrapText="1"/>
    </xf>
    <xf numFmtId="0" fontId="10" fillId="6" borderId="14" xfId="0" applyFont="1" applyFill="1" applyBorder="1" applyAlignment="1">
      <alignment horizontal="left" vertical="center" wrapText="1"/>
    </xf>
    <xf numFmtId="0" fontId="1" fillId="6" borderId="15" xfId="0" applyFont="1" applyFill="1" applyBorder="1" applyAlignment="1">
      <alignment horizontal="center" vertical="center" wrapText="1"/>
    </xf>
    <xf numFmtId="168" fontId="10" fillId="6" borderId="15" xfId="0" applyNumberFormat="1" applyFont="1" applyFill="1" applyBorder="1" applyAlignment="1">
      <alignment horizontal="center" vertical="center" wrapText="1"/>
    </xf>
    <xf numFmtId="0" fontId="10" fillId="6" borderId="15" xfId="0" applyFont="1" applyFill="1" applyBorder="1" applyAlignment="1">
      <alignment horizontal="left" vertical="center" wrapText="1"/>
    </xf>
    <xf numFmtId="3" fontId="10" fillId="6" borderId="14" xfId="0" applyNumberFormat="1" applyFont="1" applyFill="1" applyBorder="1" applyAlignment="1">
      <alignment horizontal="center" vertical="center" wrapText="1"/>
    </xf>
    <xf numFmtId="167" fontId="10" fillId="6" borderId="15" xfId="0" applyNumberFormat="1" applyFont="1" applyFill="1" applyBorder="1" applyAlignment="1">
      <alignment horizontal="center" vertical="center" wrapText="1"/>
    </xf>
    <xf numFmtId="0" fontId="1" fillId="6" borderId="14" xfId="0" applyFont="1" applyFill="1" applyBorder="1" applyAlignment="1">
      <alignment horizontal="left" vertical="center" wrapText="1"/>
    </xf>
    <xf numFmtId="168" fontId="1" fillId="6" borderId="15" xfId="0" applyNumberFormat="1" applyFont="1" applyFill="1" applyBorder="1" applyAlignment="1">
      <alignment horizontal="center" vertical="center" wrapText="1"/>
    </xf>
    <xf numFmtId="0" fontId="1" fillId="6" borderId="15" xfId="0" applyFont="1" applyFill="1" applyBorder="1" applyAlignment="1">
      <alignment horizontal="left" vertical="center" wrapText="1"/>
    </xf>
    <xf numFmtId="3" fontId="1" fillId="6" borderId="14" xfId="0" applyNumberFormat="1" applyFont="1" applyFill="1" applyBorder="1" applyAlignment="1">
      <alignment horizontal="center" vertical="center" wrapText="1"/>
    </xf>
    <xf numFmtId="167" fontId="1" fillId="6" borderId="15" xfId="0" applyNumberFormat="1" applyFont="1" applyFill="1" applyBorder="1" applyAlignment="1">
      <alignment horizontal="center" vertical="center" wrapText="1"/>
    </xf>
    <xf numFmtId="0" fontId="17" fillId="0" borderId="3" xfId="0" applyFont="1" applyBorder="1" applyAlignment="1">
      <alignment vertical="top" wrapText="1"/>
    </xf>
    <xf numFmtId="0" fontId="17" fillId="0" borderId="11" xfId="0" applyFont="1" applyBorder="1" applyAlignment="1">
      <alignment vertical="top" wrapText="1"/>
    </xf>
    <xf numFmtId="0" fontId="4" fillId="9" borderId="9" xfId="0" applyFont="1" applyFill="1" applyBorder="1" applyAlignment="1">
      <alignment horizontal="center" vertical="center" wrapText="1"/>
    </xf>
    <xf numFmtId="0" fontId="4" fillId="9" borderId="23" xfId="0" applyFont="1" applyFill="1" applyBorder="1" applyAlignment="1">
      <alignment horizontal="center" vertical="center" wrapText="1"/>
    </xf>
    <xf numFmtId="4" fontId="16" fillId="10" borderId="5" xfId="0" applyNumberFormat="1" applyFont="1" applyFill="1" applyBorder="1" applyAlignment="1">
      <alignment horizontal="center" vertical="center"/>
    </xf>
    <xf numFmtId="4" fontId="16" fillId="10" borderId="14" xfId="0" applyNumberFormat="1" applyFont="1" applyFill="1" applyBorder="1" applyAlignment="1">
      <alignment horizontal="center" vertical="center"/>
    </xf>
    <xf numFmtId="4" fontId="16" fillId="10" borderId="15" xfId="0" applyNumberFormat="1" applyFont="1" applyFill="1" applyBorder="1" applyAlignment="1" applyProtection="1">
      <alignment horizontal="center" vertical="center"/>
      <protection hidden="1"/>
    </xf>
    <xf numFmtId="4" fontId="16" fillId="10" borderId="15" xfId="0" applyNumberFormat="1" applyFont="1" applyFill="1" applyBorder="1" applyAlignment="1">
      <alignment horizontal="center" vertical="center" wrapText="1"/>
    </xf>
    <xf numFmtId="4" fontId="16" fillId="10" borderId="5" xfId="0" applyNumberFormat="1" applyFont="1" applyFill="1" applyBorder="1" applyAlignment="1" applyProtection="1">
      <alignment horizontal="center" vertical="center" wrapText="1"/>
      <protection hidden="1"/>
    </xf>
    <xf numFmtId="4" fontId="16" fillId="10" borderId="7" xfId="0" applyNumberFormat="1" applyFont="1" applyFill="1" applyBorder="1" applyAlignment="1" applyProtection="1">
      <alignment horizontal="center" vertical="center"/>
      <protection hidden="1"/>
    </xf>
    <xf numFmtId="3" fontId="16" fillId="10" borderId="5" xfId="0" applyNumberFormat="1" applyFont="1" applyFill="1" applyBorder="1" applyAlignment="1">
      <alignment horizontal="center" vertical="center" wrapText="1"/>
    </xf>
    <xf numFmtId="4" fontId="16" fillId="10" borderId="2" xfId="0" applyNumberFormat="1" applyFont="1" applyFill="1" applyBorder="1" applyAlignment="1">
      <alignment horizontal="center" vertical="center"/>
    </xf>
    <xf numFmtId="4" fontId="16" fillId="10" borderId="17" xfId="0" applyNumberFormat="1" applyFont="1" applyFill="1" applyBorder="1" applyAlignment="1">
      <alignment horizontal="center" vertical="center"/>
    </xf>
    <xf numFmtId="4" fontId="16" fillId="10" borderId="18" xfId="0" applyNumberFormat="1" applyFont="1" applyFill="1" applyBorder="1" applyAlignment="1" applyProtection="1">
      <alignment horizontal="center" vertical="center"/>
      <protection hidden="1"/>
    </xf>
    <xf numFmtId="4" fontId="16" fillId="10" borderId="18" xfId="0" applyNumberFormat="1" applyFont="1" applyFill="1" applyBorder="1" applyAlignment="1">
      <alignment horizontal="center" vertical="center" wrapText="1"/>
    </xf>
    <xf numFmtId="4" fontId="16" fillId="10" borderId="2" xfId="0" applyNumberFormat="1" applyFont="1" applyFill="1" applyBorder="1" applyAlignment="1" applyProtection="1">
      <alignment horizontal="center" vertical="center" wrapText="1"/>
      <protection hidden="1"/>
    </xf>
    <xf numFmtId="4" fontId="16" fillId="10" borderId="24" xfId="0" applyNumberFormat="1" applyFont="1" applyFill="1" applyBorder="1" applyAlignment="1" applyProtection="1">
      <alignment horizontal="center" vertical="center"/>
      <protection hidden="1"/>
    </xf>
    <xf numFmtId="3" fontId="16" fillId="10" borderId="2" xfId="0" applyNumberFormat="1" applyFont="1" applyFill="1" applyBorder="1" applyAlignment="1">
      <alignment horizontal="center" vertical="center" wrapText="1"/>
    </xf>
    <xf numFmtId="166" fontId="10" fillId="9" borderId="25" xfId="0" applyNumberFormat="1"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9" borderId="21" xfId="0" applyFont="1" applyFill="1" applyBorder="1" applyAlignment="1">
      <alignment horizontal="center" vertical="center" wrapText="1"/>
    </xf>
    <xf numFmtId="3" fontId="10" fillId="6" borderId="21" xfId="0" applyNumberFormat="1" applyFont="1" applyFill="1" applyBorder="1" applyAlignment="1">
      <alignment horizontal="center" vertical="center" wrapText="1"/>
    </xf>
    <xf numFmtId="166" fontId="1" fillId="9" borderId="21" xfId="0" applyNumberFormat="1" applyFont="1" applyFill="1" applyBorder="1" applyAlignment="1">
      <alignment horizontal="center" vertical="center" wrapText="1"/>
    </xf>
    <xf numFmtId="0" fontId="10" fillId="6" borderId="25" xfId="0" applyFont="1" applyFill="1" applyBorder="1" applyAlignment="1">
      <alignment horizontal="left" vertical="center" wrapText="1"/>
    </xf>
    <xf numFmtId="166" fontId="10" fillId="9" borderId="16" xfId="0" applyNumberFormat="1"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9" borderId="15" xfId="0" applyFont="1" applyFill="1" applyBorder="1" applyAlignment="1">
      <alignment horizontal="center" vertical="center" wrapText="1"/>
    </xf>
    <xf numFmtId="3" fontId="10" fillId="6" borderId="15" xfId="0" applyNumberFormat="1" applyFont="1" applyFill="1" applyBorder="1" applyAlignment="1">
      <alignment horizontal="center" vertical="center" wrapText="1"/>
    </xf>
    <xf numFmtId="166" fontId="1" fillId="9" borderId="15" xfId="0" applyNumberFormat="1" applyFont="1" applyFill="1" applyBorder="1" applyAlignment="1">
      <alignment horizontal="center" vertical="center" wrapText="1"/>
    </xf>
    <xf numFmtId="0" fontId="10" fillId="6" borderId="16" xfId="0" applyFont="1" applyFill="1" applyBorder="1" applyAlignment="1">
      <alignment horizontal="left" vertical="center" wrapText="1"/>
    </xf>
    <xf numFmtId="3" fontId="1" fillId="6" borderId="15" xfId="0" applyNumberFormat="1" applyFont="1" applyFill="1" applyBorder="1" applyAlignment="1">
      <alignment horizontal="center" vertical="center" wrapText="1"/>
    </xf>
    <xf numFmtId="0" fontId="1" fillId="6" borderId="16" xfId="0" applyFont="1" applyFill="1" applyBorder="1" applyAlignment="1">
      <alignment horizontal="left" vertical="center" wrapText="1"/>
    </xf>
    <xf numFmtId="49" fontId="16" fillId="10" borderId="7" xfId="0" applyNumberFormat="1" applyFont="1" applyFill="1" applyBorder="1" applyAlignment="1">
      <alignment horizontal="center" vertical="center" wrapText="1"/>
    </xf>
    <xf numFmtId="49" fontId="16" fillId="10" borderId="15" xfId="0" applyNumberFormat="1" applyFont="1" applyFill="1" applyBorder="1" applyAlignment="1">
      <alignment horizontal="left" vertical="center" wrapText="1" indent="1"/>
    </xf>
    <xf numFmtId="4" fontId="16" fillId="10" borderId="16" xfId="0" applyNumberFormat="1" applyFont="1" applyFill="1" applyBorder="1" applyAlignment="1">
      <alignment horizontal="left" vertical="center" wrapText="1" indent="1"/>
    </xf>
    <xf numFmtId="4" fontId="16" fillId="10" borderId="4" xfId="0" applyNumberFormat="1" applyFont="1" applyFill="1" applyBorder="1" applyAlignment="1">
      <alignment horizontal="left" vertical="center" wrapText="1" indent="1"/>
    </xf>
    <xf numFmtId="3" fontId="16" fillId="10" borderId="16" xfId="0" applyNumberFormat="1" applyFont="1" applyFill="1" applyBorder="1" applyAlignment="1">
      <alignment horizontal="center" vertical="center"/>
    </xf>
    <xf numFmtId="3" fontId="16" fillId="10" borderId="4" xfId="0" applyNumberFormat="1" applyFont="1" applyFill="1" applyBorder="1" applyAlignment="1">
      <alignment horizontal="center" vertical="center"/>
    </xf>
    <xf numFmtId="4" fontId="16" fillId="10" borderId="15" xfId="0" applyNumberFormat="1" applyFont="1" applyFill="1" applyBorder="1" applyAlignment="1" applyProtection="1">
      <alignment horizontal="center" vertical="center" wrapText="1"/>
      <protection hidden="1"/>
    </xf>
    <xf numFmtId="49" fontId="16" fillId="10" borderId="24" xfId="0" applyNumberFormat="1" applyFont="1" applyFill="1" applyBorder="1" applyAlignment="1">
      <alignment horizontal="center" vertical="center" wrapText="1"/>
    </xf>
    <xf numFmtId="49" fontId="16" fillId="10" borderId="18" xfId="0" applyNumberFormat="1" applyFont="1" applyFill="1" applyBorder="1" applyAlignment="1">
      <alignment horizontal="left" vertical="center" wrapText="1" indent="1"/>
    </xf>
    <xf numFmtId="4" fontId="16" fillId="10" borderId="19" xfId="0" applyNumberFormat="1" applyFont="1" applyFill="1" applyBorder="1" applyAlignment="1">
      <alignment horizontal="left" vertical="center" wrapText="1" indent="1"/>
    </xf>
    <xf numFmtId="4" fontId="16" fillId="10" borderId="1" xfId="0" applyNumberFormat="1" applyFont="1" applyFill="1" applyBorder="1" applyAlignment="1">
      <alignment horizontal="left" vertical="center" wrapText="1" indent="1"/>
    </xf>
    <xf numFmtId="3" fontId="16" fillId="10" borderId="19" xfId="0" applyNumberFormat="1" applyFont="1" applyFill="1" applyBorder="1" applyAlignment="1">
      <alignment horizontal="center" vertical="center"/>
    </xf>
    <xf numFmtId="3" fontId="16" fillId="10" borderId="1" xfId="0" applyNumberFormat="1" applyFont="1" applyFill="1" applyBorder="1" applyAlignment="1">
      <alignment horizontal="center" vertical="center"/>
    </xf>
    <xf numFmtId="49" fontId="18" fillId="10" borderId="15" xfId="0" applyNumberFormat="1" applyFont="1" applyFill="1" applyBorder="1" applyAlignment="1">
      <alignment horizontal="left" vertical="center" wrapText="1" indent="1"/>
    </xf>
    <xf numFmtId="3" fontId="16" fillId="10" borderId="8" xfId="0" applyNumberFormat="1" applyFont="1" applyFill="1" applyBorder="1" applyAlignment="1">
      <alignment horizontal="center" vertical="center" wrapText="1"/>
    </xf>
    <xf numFmtId="3" fontId="16" fillId="10" borderId="6" xfId="0" applyNumberFormat="1" applyFont="1" applyFill="1" applyBorder="1" applyAlignment="1">
      <alignment horizontal="center" vertical="center" wrapText="1"/>
    </xf>
    <xf numFmtId="4" fontId="16" fillId="10" borderId="18" xfId="0" applyNumberFormat="1" applyFont="1" applyFill="1" applyBorder="1" applyAlignment="1" applyProtection="1">
      <alignment horizontal="center" vertical="center" wrapText="1"/>
      <protection hidden="1"/>
    </xf>
    <xf numFmtId="3" fontId="10" fillId="6" borderId="20" xfId="0" applyNumberFormat="1" applyFont="1" applyFill="1" applyBorder="1" applyAlignment="1">
      <alignment horizontal="left" vertical="center" wrapText="1"/>
    </xf>
    <xf numFmtId="3" fontId="10" fillId="6" borderId="14" xfId="0" applyNumberFormat="1" applyFont="1" applyFill="1" applyBorder="1" applyAlignment="1">
      <alignment horizontal="left" vertical="center" wrapText="1"/>
    </xf>
    <xf numFmtId="3" fontId="1" fillId="6" borderId="14" xfId="0" applyNumberFormat="1" applyFont="1" applyFill="1" applyBorder="1" applyAlignment="1">
      <alignment horizontal="left" vertical="center" wrapText="1"/>
    </xf>
    <xf numFmtId="2" fontId="0" fillId="2" borderId="0" xfId="0" applyNumberFormat="1" applyFill="1" applyAlignment="1">
      <alignment wrapText="1"/>
    </xf>
    <xf numFmtId="2" fontId="1" fillId="0" borderId="0" xfId="0" applyNumberFormat="1" applyFont="1" applyAlignment="1">
      <alignment vertical="top"/>
    </xf>
    <xf numFmtId="2" fontId="4" fillId="9" borderId="7" xfId="0" applyNumberFormat="1" applyFont="1" applyFill="1" applyBorder="1" applyAlignment="1">
      <alignment horizontal="center" vertical="center" wrapText="1"/>
    </xf>
    <xf numFmtId="2" fontId="4" fillId="9" borderId="23" xfId="0" applyNumberFormat="1" applyFont="1" applyFill="1" applyBorder="1" applyAlignment="1">
      <alignment horizontal="center" vertical="center" wrapText="1"/>
    </xf>
    <xf numFmtId="2" fontId="16" fillId="10" borderId="6" xfId="0" applyNumberFormat="1" applyFont="1" applyFill="1" applyBorder="1" applyAlignment="1">
      <alignment horizontal="center" vertical="center" wrapText="1"/>
    </xf>
    <xf numFmtId="49" fontId="16" fillId="10" borderId="7" xfId="0" applyNumberFormat="1" applyFont="1" applyFill="1" applyBorder="1" applyAlignment="1">
      <alignment horizontal="left" vertical="center" wrapText="1" indent="1"/>
    </xf>
    <xf numFmtId="49" fontId="16" fillId="10" borderId="8" xfId="0" applyNumberFormat="1" applyFont="1" applyFill="1" applyBorder="1" applyAlignment="1">
      <alignment horizontal="left" vertical="center" wrapText="1" indent="1"/>
    </xf>
    <xf numFmtId="2" fontId="16" fillId="10" borderId="3" xfId="0" applyNumberFormat="1" applyFont="1" applyFill="1" applyBorder="1" applyAlignment="1">
      <alignment horizontal="center" vertical="center" wrapText="1"/>
    </xf>
    <xf numFmtId="49" fontId="16" fillId="10" borderId="24" xfId="0" applyNumberFormat="1" applyFont="1" applyFill="1" applyBorder="1" applyAlignment="1">
      <alignment horizontal="left" vertical="center" wrapText="1" indent="1"/>
    </xf>
    <xf numFmtId="49" fontId="16" fillId="10" borderId="11" xfId="0" applyNumberFormat="1" applyFont="1" applyFill="1" applyBorder="1" applyAlignment="1">
      <alignment horizontal="left" vertical="center" wrapText="1" indent="1"/>
    </xf>
    <xf numFmtId="4" fontId="16" fillId="10" borderId="18" xfId="0" applyNumberFormat="1" applyFont="1" applyFill="1" applyBorder="1" applyAlignment="1">
      <alignment horizontal="left" vertical="center" wrapText="1" indent="1"/>
    </xf>
    <xf numFmtId="4" fontId="10" fillId="6" borderId="21" xfId="0" applyNumberFormat="1" applyFont="1" applyFill="1" applyBorder="1" applyAlignment="1">
      <alignment horizontal="center" vertical="center" wrapText="1"/>
    </xf>
    <xf numFmtId="2" fontId="1" fillId="9" borderId="21" xfId="0" applyNumberFormat="1" applyFont="1" applyFill="1" applyBorder="1" applyAlignment="1">
      <alignment horizontal="center" vertical="center" wrapText="1"/>
    </xf>
    <xf numFmtId="4" fontId="10" fillId="6" borderId="15" xfId="0" applyNumberFormat="1" applyFont="1" applyFill="1" applyBorder="1" applyAlignment="1">
      <alignment horizontal="center" vertical="center" wrapText="1"/>
    </xf>
    <xf numFmtId="2" fontId="1" fillId="9" borderId="15" xfId="0" applyNumberFormat="1" applyFont="1" applyFill="1" applyBorder="1" applyAlignment="1">
      <alignment horizontal="center" vertical="center" wrapText="1"/>
    </xf>
    <xf numFmtId="4" fontId="1" fillId="6" borderId="15" xfId="0" applyNumberFormat="1" applyFont="1" applyFill="1" applyBorder="1" applyAlignment="1">
      <alignment horizontal="center" vertical="center" wrapText="1"/>
    </xf>
    <xf numFmtId="0" fontId="0" fillId="5" borderId="0" xfId="0" applyFill="1" applyAlignment="1">
      <alignment wrapText="1"/>
    </xf>
    <xf numFmtId="0" fontId="0" fillId="0" borderId="0" xfId="0" applyAlignment="1">
      <alignment wrapText="1"/>
    </xf>
    <xf numFmtId="0" fontId="19" fillId="0" borderId="0" xfId="0" applyFont="1" applyAlignment="1">
      <alignment vertical="center" wrapText="1"/>
    </xf>
    <xf numFmtId="0" fontId="0" fillId="0" borderId="0" xfId="0" applyAlignment="1">
      <alignment horizontal="left"/>
    </xf>
    <xf numFmtId="0" fontId="20" fillId="2" borderId="0" xfId="0" applyFont="1" applyFill="1" applyAlignment="1">
      <alignment vertical="top"/>
    </xf>
    <xf numFmtId="0" fontId="20" fillId="2" borderId="0" xfId="0" applyFont="1" applyFill="1" applyAlignment="1">
      <alignment vertical="center"/>
    </xf>
    <xf numFmtId="0" fontId="21" fillId="5" borderId="0" xfId="0" applyFont="1" applyFill="1" applyAlignment="1">
      <alignment horizontal="left" vertical="center" wrapText="1"/>
    </xf>
    <xf numFmtId="0" fontId="0" fillId="0" borderId="29" xfId="0" applyBorder="1" applyAlignment="1">
      <alignment horizontal="left" vertical="top" wrapText="1"/>
    </xf>
    <xf numFmtId="0" fontId="23" fillId="0" borderId="0" xfId="1" applyBorder="1" applyAlignment="1">
      <alignment vertical="center" wrapText="1"/>
    </xf>
    <xf numFmtId="0" fontId="0" fillId="0" borderId="0" xfId="0" applyBorder="1" applyAlignment="1">
      <alignment wrapText="1"/>
    </xf>
    <xf numFmtId="0" fontId="24" fillId="0" borderId="30" xfId="0" applyFont="1" applyBorder="1" applyAlignment="1">
      <alignment horizontal="left" vertical="top" wrapText="1"/>
    </xf>
    <xf numFmtId="0" fontId="24" fillId="0" borderId="31" xfId="0" applyFont="1" applyBorder="1" applyAlignment="1">
      <alignment horizontal="left" vertical="top" wrapText="1"/>
    </xf>
    <xf numFmtId="0" fontId="0" fillId="0" borderId="0" xfId="0" applyAlignment="1">
      <alignment horizontal="left" vertical="top" wrapText="1"/>
    </xf>
    <xf numFmtId="0" fontId="23" fillId="0" borderId="0" xfId="1" applyAlignment="1">
      <alignment vertical="center" wrapText="1"/>
    </xf>
    <xf numFmtId="0" fontId="19" fillId="0" borderId="29" xfId="0" applyFont="1" applyBorder="1" applyAlignment="1">
      <alignment vertical="center" wrapText="1"/>
    </xf>
    <xf numFmtId="0" fontId="19" fillId="0" borderId="0" xfId="0" applyFont="1" applyBorder="1" applyAlignment="1">
      <alignment vertical="center" wrapText="1"/>
    </xf>
    <xf numFmtId="0" fontId="0" fillId="0" borderId="0" xfId="0" applyAlignment="1">
      <alignment horizontal="left" vertical="center"/>
    </xf>
    <xf numFmtId="0" fontId="0" fillId="0" borderId="0" xfId="0" applyBorder="1" applyAlignment="1">
      <alignment horizontal="left" vertical="center"/>
    </xf>
    <xf numFmtId="0" fontId="0" fillId="0" borderId="29" xfId="0" applyBorder="1" applyAlignment="1">
      <alignment horizontal="left"/>
    </xf>
    <xf numFmtId="0" fontId="28" fillId="0" borderId="29" xfId="0" applyFont="1" applyBorder="1" applyAlignment="1">
      <alignment vertical="center" wrapText="1"/>
    </xf>
    <xf numFmtId="0" fontId="28" fillId="0" borderId="0" xfId="0" applyFont="1" applyBorder="1" applyAlignment="1">
      <alignment vertical="center" wrapText="1"/>
    </xf>
    <xf numFmtId="0" fontId="28" fillId="0" borderId="30" xfId="0" applyFont="1" applyBorder="1" applyAlignment="1">
      <alignment vertical="top" wrapText="1"/>
    </xf>
    <xf numFmtId="0" fontId="28" fillId="0" borderId="31" xfId="0" applyFont="1" applyBorder="1" applyAlignment="1">
      <alignment vertical="top" wrapText="1"/>
    </xf>
    <xf numFmtId="0" fontId="24" fillId="0" borderId="0" xfId="0" applyFont="1" applyAlignment="1">
      <alignment horizontal="left" vertical="top" wrapText="1"/>
    </xf>
    <xf numFmtId="0" fontId="24" fillId="0" borderId="29" xfId="0" applyFont="1" applyBorder="1" applyAlignment="1">
      <alignment horizontal="left" vertical="top" wrapText="1"/>
    </xf>
    <xf numFmtId="0" fontId="0" fillId="0" borderId="29" xfId="0" applyBorder="1"/>
    <xf numFmtId="0" fontId="0" fillId="0" borderId="0" xfId="0" applyBorder="1" applyAlignment="1">
      <alignment horizontal="left"/>
    </xf>
    <xf numFmtId="0" fontId="29" fillId="0" borderId="0" xfId="0" applyFont="1" applyBorder="1" applyAlignment="1">
      <alignment vertical="center"/>
    </xf>
    <xf numFmtId="0" fontId="0" fillId="0" borderId="0" xfId="0" applyBorder="1" applyAlignment="1">
      <alignment vertical="top" wrapText="1"/>
    </xf>
    <xf numFmtId="0" fontId="30" fillId="0" borderId="0" xfId="0" applyFont="1" applyBorder="1" applyAlignment="1">
      <alignment vertical="center"/>
    </xf>
    <xf numFmtId="0" fontId="24" fillId="0" borderId="0" xfId="0" applyFont="1" applyBorder="1" applyAlignment="1">
      <alignment horizontal="left" vertical="top" wrapText="1"/>
    </xf>
    <xf numFmtId="0" fontId="0" fillId="0" borderId="31" xfId="0" applyBorder="1" applyAlignment="1">
      <alignment horizontal="left"/>
    </xf>
    <xf numFmtId="0" fontId="28" fillId="0" borderId="0" xfId="0" applyFont="1" applyBorder="1" applyAlignment="1">
      <alignment horizontal="left" vertical="center"/>
    </xf>
    <xf numFmtId="0" fontId="28" fillId="0" borderId="31" xfId="0" applyFont="1" applyBorder="1" applyAlignment="1">
      <alignment vertical="top"/>
    </xf>
    <xf numFmtId="0" fontId="35" fillId="0" borderId="0" xfId="0" applyFont="1" applyBorder="1" applyAlignment="1">
      <alignment vertical="center"/>
    </xf>
    <xf numFmtId="0" fontId="0" fillId="0" borderId="33" xfId="0" applyBorder="1" applyAlignment="1">
      <alignment wrapText="1"/>
    </xf>
    <xf numFmtId="0" fontId="19" fillId="0" borderId="33" xfId="0" applyFont="1" applyBorder="1" applyAlignment="1">
      <alignment vertical="center" wrapText="1"/>
    </xf>
    <xf numFmtId="0" fontId="0" fillId="0" borderId="33" xfId="0" applyBorder="1" applyAlignment="1">
      <alignment horizontal="left"/>
    </xf>
    <xf numFmtId="0" fontId="0" fillId="0" borderId="34" xfId="0" applyBorder="1" applyAlignment="1">
      <alignment horizontal="left"/>
    </xf>
    <xf numFmtId="0" fontId="35" fillId="0" borderId="33" xfId="0" applyFont="1" applyBorder="1" applyAlignment="1">
      <alignment vertical="center"/>
    </xf>
    <xf numFmtId="0" fontId="24" fillId="0" borderId="33" xfId="0" applyFont="1" applyBorder="1" applyAlignment="1">
      <alignment vertical="top" wrapText="1"/>
    </xf>
    <xf numFmtId="0" fontId="0" fillId="0" borderId="0" xfId="0" applyBorder="1" applyAlignment="1">
      <alignment vertical="top"/>
    </xf>
    <xf numFmtId="0" fontId="28"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xf numFmtId="0" fontId="0" fillId="0" borderId="31" xfId="0" applyBorder="1" applyAlignment="1">
      <alignment horizontal="left" vertical="center"/>
    </xf>
    <xf numFmtId="0" fontId="24" fillId="0" borderId="29" xfId="0" applyFont="1" applyBorder="1" applyAlignment="1">
      <alignment horizontal="left" vertical="top"/>
    </xf>
    <xf numFmtId="0" fontId="24" fillId="0" borderId="0" xfId="0" applyFont="1" applyBorder="1" applyAlignment="1">
      <alignment horizontal="left" vertical="center"/>
    </xf>
    <xf numFmtId="49" fontId="24" fillId="0" borderId="29" xfId="0" applyNumberFormat="1" applyFont="1" applyBorder="1" applyAlignment="1">
      <alignment horizontal="left" vertical="top"/>
    </xf>
    <xf numFmtId="0" fontId="24" fillId="0" borderId="0" xfId="0" applyFont="1" applyBorder="1" applyAlignment="1">
      <alignment horizontal="left"/>
    </xf>
    <xf numFmtId="0" fontId="24" fillId="0" borderId="0" xfId="0" applyFont="1" applyBorder="1" applyAlignment="1">
      <alignment horizontal="left" vertical="top"/>
    </xf>
    <xf numFmtId="0" fontId="24" fillId="0" borderId="29" xfId="0" applyFont="1" applyBorder="1" applyAlignment="1">
      <alignment vertical="top"/>
    </xf>
    <xf numFmtId="0" fontId="24" fillId="0" borderId="0" xfId="0" applyFont="1" applyBorder="1" applyAlignment="1">
      <alignment vertical="top"/>
    </xf>
    <xf numFmtId="0" fontId="28" fillId="0" borderId="30" xfId="0" applyFont="1" applyBorder="1" applyAlignment="1">
      <alignment horizontal="left"/>
    </xf>
    <xf numFmtId="0" fontId="24" fillId="0" borderId="0" xfId="0" applyFont="1" applyAlignment="1">
      <alignment vertical="top" wrapText="1"/>
    </xf>
    <xf numFmtId="0" fontId="25" fillId="0" borderId="0" xfId="0" applyFont="1" applyAlignment="1">
      <alignment vertical="center"/>
    </xf>
    <xf numFmtId="0" fontId="0" fillId="0" borderId="0" xfId="0" applyAlignment="1">
      <alignment vertical="center"/>
    </xf>
    <xf numFmtId="0" fontId="0" fillId="0" borderId="0" xfId="0" applyBorder="1" applyAlignment="1"/>
    <xf numFmtId="0" fontId="24" fillId="0" borderId="34" xfId="0" applyFont="1" applyBorder="1" applyAlignment="1">
      <alignment vertical="top" wrapText="1"/>
    </xf>
    <xf numFmtId="0" fontId="8" fillId="0" borderId="4" xfId="0" quotePrefix="1" applyFont="1" applyBorder="1" applyAlignment="1">
      <alignment horizontal="right" vertical="center" wrapText="1"/>
    </xf>
    <xf numFmtId="0" fontId="22" fillId="2" borderId="27" xfId="0" applyFont="1" applyFill="1" applyBorder="1" applyAlignment="1">
      <alignment horizontal="left" vertical="center" wrapText="1"/>
    </xf>
    <xf numFmtId="0" fontId="22" fillId="2" borderId="28" xfId="0" applyFont="1" applyFill="1" applyBorder="1" applyAlignment="1">
      <alignment horizontal="left" vertical="center" wrapText="1"/>
    </xf>
    <xf numFmtId="0" fontId="22" fillId="2" borderId="32" xfId="0" applyFont="1" applyFill="1" applyBorder="1" applyAlignment="1">
      <alignment horizontal="left" vertical="center" wrapText="1"/>
    </xf>
    <xf numFmtId="0" fontId="24" fillId="0" borderId="30" xfId="0" applyFont="1" applyBorder="1" applyAlignment="1">
      <alignment horizontal="left" vertical="top" wrapText="1"/>
    </xf>
    <xf numFmtId="0" fontId="24" fillId="0" borderId="31" xfId="0" applyFont="1" applyBorder="1" applyAlignment="1">
      <alignment horizontal="left" vertical="top" wrapText="1"/>
    </xf>
    <xf numFmtId="0" fontId="24" fillId="0" borderId="34" xfId="0" applyFont="1" applyBorder="1" applyAlignment="1">
      <alignment horizontal="left" vertical="top" wrapText="1"/>
    </xf>
    <xf numFmtId="0" fontId="25" fillId="0" borderId="0" xfId="0" applyFont="1" applyBorder="1" applyAlignment="1">
      <alignment horizontal="center"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6" fillId="2" borderId="27" xfId="0" applyFont="1" applyFill="1" applyBorder="1" applyAlignment="1">
      <alignment horizontal="center" vertical="center" wrapText="1"/>
    </xf>
    <xf numFmtId="0" fontId="26" fillId="2" borderId="28" xfId="0" applyFont="1" applyFill="1" applyBorder="1" applyAlignment="1">
      <alignment horizontal="center" vertical="center" wrapText="1"/>
    </xf>
    <xf numFmtId="0" fontId="26" fillId="2" borderId="32" xfId="0" applyFont="1" applyFill="1" applyBorder="1" applyAlignment="1">
      <alignment horizontal="center" vertical="center" wrapText="1"/>
    </xf>
    <xf numFmtId="0" fontId="30" fillId="0" borderId="29" xfId="0" applyFont="1" applyBorder="1" applyAlignment="1">
      <alignment horizontal="center" vertical="center"/>
    </xf>
    <xf numFmtId="0" fontId="30" fillId="0" borderId="0" xfId="0" applyFont="1" applyBorder="1" applyAlignment="1">
      <alignment horizontal="center" vertical="center"/>
    </xf>
    <xf numFmtId="0" fontId="30" fillId="0" borderId="33" xfId="0" applyFont="1" applyBorder="1" applyAlignment="1">
      <alignment horizontal="center" vertical="center"/>
    </xf>
    <xf numFmtId="0" fontId="0" fillId="0" borderId="29" xfId="0"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33" xfId="0" applyBorder="1" applyAlignment="1">
      <alignment horizontal="center"/>
    </xf>
    <xf numFmtId="0" fontId="24" fillId="0" borderId="29"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33" xfId="0" applyFont="1" applyFill="1" applyBorder="1" applyAlignment="1">
      <alignment horizontal="left" vertical="top" wrapText="1"/>
    </xf>
    <xf numFmtId="0" fontId="24" fillId="0" borderId="46"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0" xfId="0" applyFont="1" applyBorder="1" applyAlignment="1">
      <alignment horizontal="center" vertical="top" wrapText="1"/>
    </xf>
    <xf numFmtId="0" fontId="24" fillId="0" borderId="31" xfId="0" applyFont="1" applyBorder="1" applyAlignment="1">
      <alignment horizontal="center" vertical="top" wrapText="1"/>
    </xf>
    <xf numFmtId="0" fontId="24" fillId="0" borderId="0" xfId="0" applyFont="1" applyBorder="1" applyAlignment="1">
      <alignment horizontal="left" vertical="top" wrapText="1"/>
    </xf>
    <xf numFmtId="0" fontId="24" fillId="4" borderId="43"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24" fillId="4" borderId="37"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24" fillId="4" borderId="38"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55" xfId="0" applyFont="1" applyFill="1" applyBorder="1" applyAlignment="1">
      <alignment horizontal="center" vertical="center" wrapText="1"/>
    </xf>
    <xf numFmtId="0" fontId="24" fillId="4" borderId="41" xfId="0" applyFont="1" applyFill="1" applyBorder="1" applyAlignment="1">
      <alignment horizontal="center" vertical="center" wrapText="1"/>
    </xf>
    <xf numFmtId="0" fontId="24" fillId="4" borderId="44" xfId="0" applyFont="1" applyFill="1" applyBorder="1" applyAlignment="1">
      <alignment horizontal="center" vertical="center" wrapText="1"/>
    </xf>
    <xf numFmtId="0" fontId="27" fillId="0" borderId="29"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34" xfId="0" applyFont="1" applyBorder="1" applyAlignment="1">
      <alignment horizontal="center" vertical="center" wrapText="1"/>
    </xf>
    <xf numFmtId="0" fontId="24" fillId="4" borderId="35" xfId="0" applyFont="1" applyFill="1" applyBorder="1" applyAlignment="1">
      <alignment horizontal="left" vertical="center" wrapText="1"/>
    </xf>
    <xf numFmtId="0" fontId="28" fillId="4" borderId="36" xfId="0" applyFont="1" applyFill="1" applyBorder="1" applyAlignment="1">
      <alignment horizontal="left" vertical="center" wrapText="1"/>
    </xf>
    <xf numFmtId="0" fontId="28" fillId="4" borderId="40" xfId="0" applyFont="1" applyFill="1" applyBorder="1" applyAlignment="1">
      <alignment horizontal="left" vertical="center" wrapText="1"/>
    </xf>
    <xf numFmtId="0" fontId="28" fillId="4" borderId="37"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8" fillId="4" borderId="41" xfId="0" applyFont="1" applyFill="1" applyBorder="1" applyAlignment="1">
      <alignment horizontal="left" vertical="center" wrapText="1"/>
    </xf>
    <xf numFmtId="0" fontId="28" fillId="4" borderId="38" xfId="0" applyFont="1" applyFill="1" applyBorder="1" applyAlignment="1">
      <alignment horizontal="left" vertical="center" wrapText="1"/>
    </xf>
    <xf numFmtId="0" fontId="28" fillId="4" borderId="39" xfId="0" applyFont="1" applyFill="1" applyBorder="1" applyAlignment="1">
      <alignment horizontal="left" vertical="center" wrapText="1"/>
    </xf>
    <xf numFmtId="0" fontId="28" fillId="4" borderId="44" xfId="0" applyFont="1" applyFill="1" applyBorder="1" applyAlignment="1">
      <alignment horizontal="left" vertical="center" wrapText="1"/>
    </xf>
    <xf numFmtId="0" fontId="24" fillId="4" borderId="36" xfId="0" applyFont="1" applyFill="1" applyBorder="1" applyAlignment="1">
      <alignment horizontal="left" vertical="center" wrapText="1"/>
    </xf>
    <xf numFmtId="0" fontId="24" fillId="4" borderId="40" xfId="0" applyFont="1" applyFill="1" applyBorder="1" applyAlignment="1">
      <alignment horizontal="left" vertical="center" wrapText="1"/>
    </xf>
    <xf numFmtId="0" fontId="24" fillId="4" borderId="37"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4" borderId="41" xfId="0" applyFont="1" applyFill="1" applyBorder="1" applyAlignment="1">
      <alignment horizontal="left" vertical="center" wrapText="1"/>
    </xf>
    <xf numFmtId="0" fontId="24" fillId="4" borderId="38" xfId="0" applyFont="1" applyFill="1" applyBorder="1" applyAlignment="1">
      <alignment horizontal="left" vertical="center" wrapText="1"/>
    </xf>
    <xf numFmtId="0" fontId="24" fillId="4" borderId="39" xfId="0" applyFont="1" applyFill="1" applyBorder="1" applyAlignment="1">
      <alignment horizontal="left" vertical="center" wrapText="1"/>
    </xf>
    <xf numFmtId="0" fontId="24" fillId="4" borderId="44" xfId="0" applyFont="1" applyFill="1" applyBorder="1" applyAlignment="1">
      <alignment horizontal="left" vertical="center" wrapText="1"/>
    </xf>
    <xf numFmtId="0" fontId="34" fillId="0" borderId="36" xfId="0" applyFont="1" applyBorder="1" applyAlignment="1">
      <alignment horizontal="left" wrapText="1"/>
    </xf>
    <xf numFmtId="0" fontId="1" fillId="0" borderId="36" xfId="0" applyFont="1" applyBorder="1" applyAlignment="1">
      <alignment horizontal="left" wrapText="1"/>
    </xf>
    <xf numFmtId="0" fontId="1" fillId="0" borderId="0" xfId="0" applyFont="1" applyBorder="1" applyAlignment="1">
      <alignment horizontal="left" wrapText="1"/>
    </xf>
    <xf numFmtId="0" fontId="33" fillId="3" borderId="35" xfId="0" applyFont="1" applyFill="1" applyBorder="1" applyAlignment="1">
      <alignment horizontal="center" vertical="center" wrapText="1"/>
    </xf>
    <xf numFmtId="0" fontId="33" fillId="3" borderId="36" xfId="0" applyFont="1" applyFill="1" applyBorder="1" applyAlignment="1">
      <alignment horizontal="center" vertical="center" wrapText="1"/>
    </xf>
    <xf numFmtId="0" fontId="33" fillId="3" borderId="47" xfId="0" applyFont="1" applyFill="1" applyBorder="1" applyAlignment="1">
      <alignment horizontal="center" vertical="center" wrapText="1"/>
    </xf>
    <xf numFmtId="0" fontId="33" fillId="3" borderId="42" xfId="0" applyFont="1" applyFill="1" applyBorder="1" applyAlignment="1">
      <alignment horizontal="center" vertical="center" wrapText="1"/>
    </xf>
    <xf numFmtId="0" fontId="33" fillId="3" borderId="45" xfId="0" applyFont="1" applyFill="1" applyBorder="1" applyAlignment="1">
      <alignment horizontal="center" vertical="center" wrapText="1"/>
    </xf>
    <xf numFmtId="0" fontId="33" fillId="3" borderId="49"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54" xfId="0" applyFont="1" applyFill="1" applyBorder="1" applyAlignment="1">
      <alignment horizontal="center" vertical="center" wrapText="1"/>
    </xf>
    <xf numFmtId="171" fontId="12" fillId="6" borderId="7" xfId="0" applyNumberFormat="1" applyFont="1" applyFill="1" applyBorder="1" applyAlignment="1">
      <alignment horizontal="center" vertical="center" wrapText="1"/>
    </xf>
    <xf numFmtId="171" fontId="12" fillId="6" borderId="8" xfId="0" applyNumberFormat="1" applyFont="1" applyFill="1" applyBorder="1" applyAlignment="1">
      <alignment horizontal="center" vertical="center" wrapText="1"/>
    </xf>
    <xf numFmtId="0" fontId="1" fillId="0" borderId="0" xfId="0" applyFont="1" applyBorder="1" applyAlignment="1">
      <alignment horizontal="left" vertical="center" wrapText="1"/>
    </xf>
    <xf numFmtId="0" fontId="12" fillId="6" borderId="7"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0" fillId="0" borderId="9" xfId="0" applyFont="1" applyBorder="1" applyAlignment="1">
      <alignment horizontal="center" vertical="center" wrapText="1"/>
    </xf>
    <xf numFmtId="0" fontId="13" fillId="7" borderId="7" xfId="0" applyFont="1" applyFill="1" applyBorder="1" applyAlignment="1">
      <alignment horizontal="left" vertical="center" wrapText="1" indent="1"/>
    </xf>
    <xf numFmtId="0" fontId="13" fillId="7" borderId="6" xfId="0" applyFont="1" applyFill="1" applyBorder="1" applyAlignment="1">
      <alignment horizontal="left" vertical="center" wrapText="1" indent="1"/>
    </xf>
    <xf numFmtId="0" fontId="13" fillId="7" borderId="8" xfId="0" applyFont="1" applyFill="1" applyBorder="1" applyAlignment="1">
      <alignment horizontal="left" vertical="center" wrapText="1" indent="1"/>
    </xf>
    <xf numFmtId="0" fontId="14" fillId="8" borderId="9" xfId="2" applyFont="1" applyAlignment="1">
      <alignment horizontal="center" vertical="center" wrapText="1"/>
    </xf>
    <xf numFmtId="0" fontId="13" fillId="11" borderId="7"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13" fillId="11" borderId="8"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13" fillId="12" borderId="8" xfId="0" applyFont="1" applyFill="1" applyBorder="1" applyAlignment="1">
      <alignment horizontal="center" vertical="center" wrapText="1"/>
    </xf>
    <xf numFmtId="0" fontId="13" fillId="13" borderId="7" xfId="0" applyFont="1" applyFill="1" applyBorder="1" applyAlignment="1">
      <alignment horizontal="center" vertical="center" wrapText="1"/>
    </xf>
    <xf numFmtId="0" fontId="13" fillId="13" borderId="6" xfId="0" applyFont="1" applyFill="1" applyBorder="1" applyAlignment="1">
      <alignment horizontal="center" vertical="center" wrapText="1"/>
    </xf>
    <xf numFmtId="0" fontId="13" fillId="13" borderId="8" xfId="0" applyFont="1" applyFill="1" applyBorder="1" applyAlignment="1">
      <alignment horizontal="center" vertical="center" wrapText="1"/>
    </xf>
    <xf numFmtId="0" fontId="13" fillId="14" borderId="7" xfId="0" applyFont="1" applyFill="1" applyBorder="1" applyAlignment="1">
      <alignment horizontal="center" vertical="center" wrapText="1"/>
    </xf>
    <xf numFmtId="0" fontId="13" fillId="14" borderId="6" xfId="0" applyFont="1" applyFill="1" applyBorder="1" applyAlignment="1">
      <alignment horizontal="center" vertical="center" wrapText="1"/>
    </xf>
    <xf numFmtId="0" fontId="13" fillId="14" borderId="8" xfId="0" applyFont="1" applyFill="1" applyBorder="1" applyAlignment="1">
      <alignment horizontal="center" vertical="center" wrapText="1"/>
    </xf>
    <xf numFmtId="0" fontId="13" fillId="15" borderId="7" xfId="0" applyFont="1" applyFill="1" applyBorder="1" applyAlignment="1">
      <alignment horizontal="center" vertical="center" wrapText="1"/>
    </xf>
    <xf numFmtId="0" fontId="13" fillId="15" borderId="6" xfId="0" applyFont="1" applyFill="1" applyBorder="1" applyAlignment="1">
      <alignment horizontal="center" vertical="center" wrapText="1"/>
    </xf>
    <xf numFmtId="0" fontId="13" fillId="15" borderId="8" xfId="0" applyFont="1" applyFill="1" applyBorder="1" applyAlignment="1">
      <alignment horizontal="center" vertical="center" wrapText="1"/>
    </xf>
    <xf numFmtId="0" fontId="2" fillId="16" borderId="7" xfId="0" applyFont="1" applyFill="1" applyBorder="1" applyAlignment="1">
      <alignment horizontal="center" vertical="center" wrapText="1"/>
    </xf>
    <xf numFmtId="0" fontId="2" fillId="16" borderId="6" xfId="0" applyFont="1" applyFill="1" applyBorder="1" applyAlignment="1">
      <alignment horizontal="center" vertical="center" wrapText="1"/>
    </xf>
    <xf numFmtId="0" fontId="2" fillId="16" borderId="8"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9" borderId="26"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15" fillId="9" borderId="9"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11" fillId="9" borderId="0" xfId="0" applyFont="1" applyFill="1" applyAlignment="1">
      <alignment horizontal="center" vertical="center" wrapText="1"/>
    </xf>
    <xf numFmtId="0" fontId="4" fillId="9" borderId="12"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13" fillId="17" borderId="10" xfId="0" applyFont="1" applyFill="1" applyBorder="1" applyAlignment="1">
      <alignment horizontal="center" vertical="center" wrapText="1"/>
    </xf>
    <xf numFmtId="0" fontId="13" fillId="17" borderId="13" xfId="0" applyFont="1" applyFill="1" applyBorder="1" applyAlignment="1">
      <alignment horizontal="center" vertical="center" wrapText="1"/>
    </xf>
    <xf numFmtId="0" fontId="17" fillId="0" borderId="0" xfId="0" applyFont="1" applyBorder="1" applyAlignment="1">
      <alignment horizontal="left" vertical="top" wrapText="1"/>
    </xf>
    <xf numFmtId="0" fontId="3" fillId="2" borderId="0" xfId="0" applyFont="1" applyFill="1" applyAlignment="1">
      <alignment horizontal="left" vertical="center" wrapText="1"/>
    </xf>
    <xf numFmtId="2" fontId="6" fillId="3" borderId="2" xfId="0" applyNumberFormat="1" applyFont="1" applyFill="1" applyBorder="1" applyAlignment="1">
      <alignment horizontal="center" vertical="center" wrapText="1"/>
    </xf>
    <xf numFmtId="2" fontId="6" fillId="3" borderId="3" xfId="0" applyNumberFormat="1" applyFont="1" applyFill="1" applyBorder="1" applyAlignment="1">
      <alignment horizontal="center" vertical="center" wrapText="1"/>
    </xf>
    <xf numFmtId="0" fontId="42" fillId="0" borderId="30" xfId="0" applyFont="1" applyBorder="1" applyAlignment="1">
      <alignment horizontal="left" vertical="top" wrapText="1"/>
    </xf>
    <xf numFmtId="0" fontId="42" fillId="4" borderId="35" xfId="0" applyFont="1" applyFill="1" applyBorder="1" applyAlignment="1">
      <alignment horizontal="left" vertical="center" wrapText="1"/>
    </xf>
    <xf numFmtId="0" fontId="42" fillId="0" borderId="52" xfId="0" applyFont="1" applyBorder="1" applyAlignment="1">
      <alignment horizontal="center" vertical="center" wrapText="1"/>
    </xf>
    <xf numFmtId="0" fontId="44" fillId="0" borderId="0" xfId="0" applyFont="1" applyAlignment="1">
      <alignment horizontal="right" vertical="center"/>
    </xf>
  </cellXfs>
  <cellStyles count="4">
    <cellStyle name="Formatvorlage 1" xfId="3" xr:uid="{00000000-0005-0000-0000-000032000000}"/>
    <cellStyle name="Formatvorlage 2" xfId="2" xr:uid="{00000000-0005-0000-0000-00001D000000}"/>
    <cellStyle name="Hyperlink" xfId="1" builtinId="8"/>
    <cellStyle name="Normal" xfId="0" builtinId="0"/>
  </cellStyles>
  <dxfs count="0"/>
  <tableStyles count="0" defaultTableStyle="TableStyleMedium2" defaultPivotStyle="PivotStyleLight16"/>
  <colors>
    <mruColors>
      <color rgb="FFD9E1F2"/>
      <color rgb="FFD32D20"/>
      <color rgb="FFFFF6DE"/>
      <color rgb="FFD92D20"/>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hyperlink" Target="https://www.unido.org/our-focus-safeguarding-environment-resource-efficient-and-low-carbon-industrial-production/eco-industrial-parks" TargetMode="External"/><Relationship Id="rId3" Type="http://schemas.openxmlformats.org/officeDocument/2006/relationships/hyperlink" Target="https://www.unido.org/sites/default/files/files/2018-05/UNIDO%20Eco-Industrial%20Park%20Handbook_English.pdf" TargetMode="External"/><Relationship Id="rId7" Type="http://schemas.openxmlformats.org/officeDocument/2006/relationships/image" Target="../media/image5.png"/><Relationship Id="rId12"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4.jpeg"/><Relationship Id="rId11" Type="http://schemas.openxmlformats.org/officeDocument/2006/relationships/hyperlink" Target="https://openknowledge.worldbank.org/bitstream/handle/10986/30458/129958-WP-PUBLIC-A-Practitioners-Handbook-for-Eco-Industrial-Parks.pdf?sequence=1&amp;isAllowed=y" TargetMode="External"/><Relationship Id="rId5" Type="http://schemas.openxmlformats.org/officeDocument/2006/relationships/hyperlink" Target="https://openknowledge.worldbank.org/bitstream/handle/10986/29110/122179-WP-PUBLIC-AnInternationalFrameworkforEcoIndustrialParks.pdf?sequence=1&amp;isAllowed=y" TargetMode="External"/><Relationship Id="rId10" Type="http://schemas.openxmlformats.org/officeDocument/2006/relationships/hyperlink" Target="#'Resumen de Impactos'!A1"/><Relationship Id="rId4" Type="http://schemas.openxmlformats.org/officeDocument/2006/relationships/image" Target="../media/image3.png"/><Relationship Id="rId9" Type="http://schemas.openxmlformats.org/officeDocument/2006/relationships/hyperlink" Target="#'Monitoreo de Oportunidades PEI'!A1"/><Relationship Id="rId14" Type="http://schemas.openxmlformats.org/officeDocument/2006/relationships/image" Target="../media/image8.png"/></Relationships>
</file>

<file path=xl/drawings/_rels/drawing2.xml.rels><?xml version="1.0" encoding="UTF-8" standalone="yes"?>
<Relationships xmlns="http://schemas.openxmlformats.org/package/2006/relationships"><Relationship Id="rId2" Type="http://schemas.openxmlformats.org/officeDocument/2006/relationships/hyperlink" Target="#'Resumen de Impactos'!A1"/><Relationship Id="rId1" Type="http://schemas.openxmlformats.org/officeDocument/2006/relationships/hyperlink" Target="#Instrucciones!A1"/></Relationships>
</file>

<file path=xl/drawings/_rels/drawing3.xml.rels><?xml version="1.0" encoding="UTF-8" standalone="yes"?>
<Relationships xmlns="http://schemas.openxmlformats.org/package/2006/relationships"><Relationship Id="rId2" Type="http://schemas.openxmlformats.org/officeDocument/2006/relationships/hyperlink" Target="#'Monitoreo de Oportunidades PEI'!A1"/><Relationship Id="rId1" Type="http://schemas.openxmlformats.org/officeDocument/2006/relationships/hyperlink" Target="#Instrucciones!A1"/></Relationships>
</file>

<file path=xl/drawings/drawing1.xml><?xml version="1.0" encoding="utf-8"?>
<xdr:wsDr xmlns:xdr="http://schemas.openxmlformats.org/drawingml/2006/spreadsheetDrawing" xmlns:a="http://schemas.openxmlformats.org/drawingml/2006/main">
  <xdr:twoCellAnchor>
    <xdr:from>
      <xdr:col>60</xdr:col>
      <xdr:colOff>115956</xdr:colOff>
      <xdr:row>0</xdr:row>
      <xdr:rowOff>103251</xdr:rowOff>
    </xdr:from>
    <xdr:to>
      <xdr:col>72</xdr:col>
      <xdr:colOff>40251</xdr:colOff>
      <xdr:row>1</xdr:row>
      <xdr:rowOff>364299</xdr:rowOff>
    </xdr:to>
    <xdr:grpSp>
      <xdr:nvGrpSpPr>
        <xdr:cNvPr id="12" name="Group 11">
          <a:extLst>
            <a:ext uri="{FF2B5EF4-FFF2-40B4-BE49-F238E27FC236}">
              <a16:creationId xmlns:a16="http://schemas.microsoft.com/office/drawing/2014/main" id="{00000000-0008-0000-0000-00000C000000}"/>
            </a:ext>
          </a:extLst>
        </xdr:cNvPr>
        <xdr:cNvGrpSpPr/>
      </xdr:nvGrpSpPr>
      <xdr:grpSpPr>
        <a:xfrm>
          <a:off x="10783956" y="103251"/>
          <a:ext cx="2057895" cy="426148"/>
          <a:chOff x="10886108" y="104908"/>
          <a:chExt cx="2190166" cy="419100"/>
        </a:xfrm>
      </xdr:grpSpPr>
      <xdr:sp macro="" textlink="">
        <xdr:nvSpPr>
          <xdr:cNvPr id="13" name="Flowchart: Alternate Process 12">
            <a:extLst>
              <a:ext uri="{FF2B5EF4-FFF2-40B4-BE49-F238E27FC236}">
                <a16:creationId xmlns:a16="http://schemas.microsoft.com/office/drawing/2014/main" id="{00000000-0008-0000-0000-00000D000000}"/>
              </a:ext>
            </a:extLst>
          </xdr:cNvPr>
          <xdr:cNvSpPr/>
        </xdr:nvSpPr>
        <xdr:spPr>
          <a:xfrm>
            <a:off x="10886108" y="104908"/>
            <a:ext cx="2190166" cy="419100"/>
          </a:xfrm>
          <a:prstGeom prst="flowChartAlternateProcess">
            <a:avLst/>
          </a:prstGeom>
          <a:solidFill>
            <a:schemeClr val="bg1"/>
          </a:solid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pic>
        <xdr:nvPicPr>
          <xdr:cNvPr id="14" name="Bild 3" descr="UNIDO E blue.pdf">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43695" y="130593"/>
            <a:ext cx="1981843" cy="383727"/>
          </a:xfrm>
          <a:prstGeom prst="rect">
            <a:avLst/>
          </a:prstGeom>
        </xdr:spPr>
      </xdr:pic>
    </xdr:grpSp>
    <xdr:clientData/>
  </xdr:twoCellAnchor>
  <xdr:twoCellAnchor>
    <xdr:from>
      <xdr:col>30</xdr:col>
      <xdr:colOff>76726</xdr:colOff>
      <xdr:row>107</xdr:row>
      <xdr:rowOff>222109</xdr:rowOff>
    </xdr:from>
    <xdr:to>
      <xdr:col>42</xdr:col>
      <xdr:colOff>26871</xdr:colOff>
      <xdr:row>110</xdr:row>
      <xdr:rowOff>32490</xdr:rowOff>
    </xdr:to>
    <xdr:grpSp>
      <xdr:nvGrpSpPr>
        <xdr:cNvPr id="16" name="Group 15">
          <a:extLst>
            <a:ext uri="{FF2B5EF4-FFF2-40B4-BE49-F238E27FC236}">
              <a16:creationId xmlns:a16="http://schemas.microsoft.com/office/drawing/2014/main" id="{00000000-0008-0000-0000-000010000000}"/>
            </a:ext>
          </a:extLst>
        </xdr:cNvPr>
        <xdr:cNvGrpSpPr/>
      </xdr:nvGrpSpPr>
      <xdr:grpSpPr>
        <a:xfrm>
          <a:off x="5410726" y="23075759"/>
          <a:ext cx="2083745" cy="286631"/>
          <a:chOff x="4096870" y="9958535"/>
          <a:chExt cx="7656973" cy="200430"/>
        </a:xfrm>
      </xdr:grpSpPr>
      <xdr:pic>
        <xdr:nvPicPr>
          <xdr:cNvPr id="23" name="Picture 22" descr="C:\Users\MeylanF\AppData\Local\Microsoft\Windows\Temporary Internet Files\Content.IE5\NAFLHG8B\Anonymous_Mail_1_icon[1].pn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815" t="22665" r="10760" b="23814"/>
          <a:stretch>
            <a:fillRect/>
          </a:stretch>
        </xdr:blipFill>
        <xdr:spPr>
          <a:xfrm>
            <a:off x="4096870" y="10014151"/>
            <a:ext cx="2542218" cy="11414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6350450" y="9958535"/>
            <a:ext cx="5403393" cy="200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rgbClr val="0070C0"/>
                </a:solidFill>
              </a:rPr>
              <a:t>EIP@unido.org</a:t>
            </a:r>
          </a:p>
        </xdr:txBody>
      </xdr:sp>
    </xdr:grpSp>
    <xdr:clientData/>
  </xdr:twoCellAnchor>
  <xdr:twoCellAnchor>
    <xdr:from>
      <xdr:col>47</xdr:col>
      <xdr:colOff>86678</xdr:colOff>
      <xdr:row>61</xdr:row>
      <xdr:rowOff>44450</xdr:rowOff>
    </xdr:from>
    <xdr:to>
      <xdr:col>49</xdr:col>
      <xdr:colOff>69850</xdr:colOff>
      <xdr:row>72</xdr:row>
      <xdr:rowOff>323851</xdr:rowOff>
    </xdr:to>
    <xdr:sp macro="" textlink="">
      <xdr:nvSpPr>
        <xdr:cNvPr id="25" name="Right Brace 24">
          <a:extLst>
            <a:ext uri="{FF2B5EF4-FFF2-40B4-BE49-F238E27FC236}">
              <a16:creationId xmlns:a16="http://schemas.microsoft.com/office/drawing/2014/main" id="{00000000-0008-0000-0000-000019000000}"/>
            </a:ext>
          </a:extLst>
        </xdr:cNvPr>
        <xdr:cNvSpPr/>
      </xdr:nvSpPr>
      <xdr:spPr>
        <a:xfrm flipH="1">
          <a:off x="8443278" y="14331950"/>
          <a:ext cx="338772" cy="2305051"/>
        </a:xfrm>
        <a:prstGeom prst="rightBrace">
          <a:avLst>
            <a:gd name="adj1" fmla="val 44139"/>
            <a:gd name="adj2" fmla="val 50000"/>
          </a:avLst>
        </a:prstGeom>
        <a:ln w="19050">
          <a:solidFill>
            <a:srgbClr val="D32D20"/>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pPr algn="l"/>
          <a:endParaRPr lang="en-GB" sz="1100"/>
        </a:p>
      </xdr:txBody>
    </xdr:sp>
    <xdr:clientData/>
  </xdr:twoCellAnchor>
  <xdr:twoCellAnchor>
    <xdr:from>
      <xdr:col>6</xdr:col>
      <xdr:colOff>6355</xdr:colOff>
      <xdr:row>46</xdr:row>
      <xdr:rowOff>14380</xdr:rowOff>
    </xdr:from>
    <xdr:to>
      <xdr:col>9</xdr:col>
      <xdr:colOff>140827</xdr:colOff>
      <xdr:row>47</xdr:row>
      <xdr:rowOff>0</xdr:rowOff>
    </xdr:to>
    <xdr:sp macro="" textlink="">
      <xdr:nvSpPr>
        <xdr:cNvPr id="26" name="Isosceles Triangle 25">
          <a:extLst>
            <a:ext uri="{FF2B5EF4-FFF2-40B4-BE49-F238E27FC236}">
              <a16:creationId xmlns:a16="http://schemas.microsoft.com/office/drawing/2014/main" id="{00000000-0008-0000-0000-00001A000000}"/>
            </a:ext>
          </a:extLst>
        </xdr:cNvPr>
        <xdr:cNvSpPr/>
      </xdr:nvSpPr>
      <xdr:spPr>
        <a:xfrm rot="10800000">
          <a:off x="1035050" y="11787505"/>
          <a:ext cx="648335" cy="186055"/>
        </a:xfrm>
        <a:prstGeom prst="triangle">
          <a:avLst/>
        </a:prstGeom>
        <a:solidFill>
          <a:srgbClr val="D32D2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51</xdr:col>
      <xdr:colOff>11509</xdr:colOff>
      <xdr:row>36</xdr:row>
      <xdr:rowOff>85160</xdr:rowOff>
    </xdr:from>
    <xdr:to>
      <xdr:col>55</xdr:col>
      <xdr:colOff>11210</xdr:colOff>
      <xdr:row>38</xdr:row>
      <xdr:rowOff>104372</xdr:rowOff>
    </xdr:to>
    <xdr:sp macro="" textlink="">
      <xdr:nvSpPr>
        <xdr:cNvPr id="27" name="Isosceles Triangle 26">
          <a:extLst>
            <a:ext uri="{FF2B5EF4-FFF2-40B4-BE49-F238E27FC236}">
              <a16:creationId xmlns:a16="http://schemas.microsoft.com/office/drawing/2014/main" id="{00000000-0008-0000-0000-00001B000000}"/>
            </a:ext>
          </a:extLst>
        </xdr:cNvPr>
        <xdr:cNvSpPr/>
      </xdr:nvSpPr>
      <xdr:spPr>
        <a:xfrm rot="16200000">
          <a:off x="8901430" y="9132570"/>
          <a:ext cx="393065" cy="68580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14</xdr:col>
      <xdr:colOff>10212</xdr:colOff>
      <xdr:row>36</xdr:row>
      <xdr:rowOff>103094</xdr:rowOff>
    </xdr:from>
    <xdr:to>
      <xdr:col>17</xdr:col>
      <xdr:colOff>7758</xdr:colOff>
      <xdr:row>38</xdr:row>
      <xdr:rowOff>91889</xdr:rowOff>
    </xdr:to>
    <xdr:sp macro="" textlink="">
      <xdr:nvSpPr>
        <xdr:cNvPr id="29" name="Isosceles Triangle 28">
          <a:extLst>
            <a:ext uri="{FF2B5EF4-FFF2-40B4-BE49-F238E27FC236}">
              <a16:creationId xmlns:a16="http://schemas.microsoft.com/office/drawing/2014/main" id="{00000000-0008-0000-0000-00001D000000}"/>
            </a:ext>
          </a:extLst>
        </xdr:cNvPr>
        <xdr:cNvSpPr/>
      </xdr:nvSpPr>
      <xdr:spPr>
        <a:xfrm rot="16200000">
          <a:off x="2484755" y="9222105"/>
          <a:ext cx="362585" cy="512445"/>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19</xdr:col>
      <xdr:colOff>6591</xdr:colOff>
      <xdr:row>79</xdr:row>
      <xdr:rowOff>122776</xdr:rowOff>
    </xdr:from>
    <xdr:to>
      <xdr:col>27</xdr:col>
      <xdr:colOff>8282</xdr:colOff>
      <xdr:row>83</xdr:row>
      <xdr:rowOff>74542</xdr:rowOff>
    </xdr:to>
    <xdr:sp macro="" textlink="">
      <xdr:nvSpPr>
        <xdr:cNvPr id="34" name="Speech Bubble: Rectangle with Corners Rounded 33">
          <a:extLst>
            <a:ext uri="{FF2B5EF4-FFF2-40B4-BE49-F238E27FC236}">
              <a16:creationId xmlns:a16="http://schemas.microsoft.com/office/drawing/2014/main" id="{00000000-0008-0000-0000-000022000000}"/>
            </a:ext>
          </a:extLst>
        </xdr:cNvPr>
        <xdr:cNvSpPr/>
      </xdr:nvSpPr>
      <xdr:spPr>
        <a:xfrm>
          <a:off x="3263900" y="18409285"/>
          <a:ext cx="1373505" cy="713740"/>
        </a:xfrm>
        <a:prstGeom prst="wedgeRoundRectCallout">
          <a:avLst>
            <a:gd name="adj1" fmla="val -79748"/>
            <a:gd name="adj2" fmla="val 36085"/>
            <a:gd name="adj3" fmla="val 16667"/>
          </a:avLst>
        </a:prstGeom>
        <a:solidFill>
          <a:srgbClr val="D32D20"/>
        </a:solidFill>
        <a:ln>
          <a:solidFill>
            <a:srgbClr val="D32D20"/>
          </a:solidFill>
        </a:ln>
      </xdr:spPr>
      <xdr:style>
        <a:lnRef idx="1">
          <a:schemeClr val="accent1"/>
        </a:lnRef>
        <a:fillRef idx="3">
          <a:schemeClr val="accent1"/>
        </a:fillRef>
        <a:effectRef idx="2">
          <a:schemeClr val="accent1"/>
        </a:effectRef>
        <a:fontRef idx="minor">
          <a:schemeClr val="lt1"/>
        </a:fontRef>
      </xdr:style>
      <xdr:txBody>
        <a:bodyPr rtlCol="0" anchor="ctr"/>
        <a:lstStyle/>
        <a:p>
          <a:r>
            <a:rPr lang="en-US" sz="1100" b="0" i="0">
              <a:solidFill>
                <a:schemeClr val="lt1"/>
              </a:solidFill>
              <a:effectLst/>
              <a:latin typeface="+mn-lt"/>
              <a:ea typeface="+mn-ea"/>
              <a:cs typeface="+mn-cs"/>
            </a:rPr>
            <a:t>Haga clic en la imagen para abrir el enlace</a:t>
          </a:r>
          <a:r>
            <a:rPr lang="en-US" sz="1100" b="0" i="0" baseline="0">
              <a:solidFill>
                <a:schemeClr val="lt1"/>
              </a:solidFill>
              <a:effectLst/>
              <a:latin typeface="+mn-lt"/>
              <a:ea typeface="+mn-ea"/>
              <a:cs typeface="+mn-cs"/>
            </a:rPr>
            <a:t> </a:t>
          </a:r>
          <a:r>
            <a:rPr lang="en-US" sz="1100" b="0" i="0">
              <a:solidFill>
                <a:schemeClr val="lt1"/>
              </a:solidFill>
              <a:effectLst/>
              <a:latin typeface="+mn-lt"/>
              <a:ea typeface="+mn-ea"/>
              <a:cs typeface="+mn-cs"/>
            </a:rPr>
            <a:t>de la publicación</a:t>
          </a:r>
          <a:endParaRPr lang="en-US">
            <a:effectLst/>
          </a:endParaRPr>
        </a:p>
      </xdr:txBody>
    </xdr:sp>
    <xdr:clientData/>
  </xdr:twoCellAnchor>
  <xdr:twoCellAnchor editAs="oneCell">
    <xdr:from>
      <xdr:col>67</xdr:col>
      <xdr:colOff>170436</xdr:colOff>
      <xdr:row>79</xdr:row>
      <xdr:rowOff>104265</xdr:rowOff>
    </xdr:from>
    <xdr:to>
      <xdr:col>74</xdr:col>
      <xdr:colOff>58505</xdr:colOff>
      <xdr:row>87</xdr:row>
      <xdr:rowOff>68967</xdr:rowOff>
    </xdr:to>
    <xdr:pic>
      <xdr:nvPicPr>
        <xdr:cNvPr id="35" name="Picture 34">
          <a:hlinkClick xmlns:r="http://schemas.openxmlformats.org/officeDocument/2006/relationships" r:id="rId3"/>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a:xfrm>
          <a:off x="11657330" y="18390870"/>
          <a:ext cx="1088390" cy="1488440"/>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editAs="oneCell">
    <xdr:from>
      <xdr:col>29</xdr:col>
      <xdr:colOff>75319</xdr:colOff>
      <xdr:row>79</xdr:row>
      <xdr:rowOff>98233</xdr:rowOff>
    </xdr:from>
    <xdr:to>
      <xdr:col>36</xdr:col>
      <xdr:colOff>25862</xdr:colOff>
      <xdr:row>87</xdr:row>
      <xdr:rowOff>44477</xdr:rowOff>
    </xdr:to>
    <xdr:pic>
      <xdr:nvPicPr>
        <xdr:cNvPr id="36" name="Content Placeholder 6">
          <a:hlinkClick xmlns:r="http://schemas.openxmlformats.org/officeDocument/2006/relationships" r:id="rId5"/>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6"/>
        <a:stretch>
          <a:fillRect/>
        </a:stretch>
      </xdr:blipFill>
      <xdr:spPr>
        <a:xfrm>
          <a:off x="5046980" y="18384520"/>
          <a:ext cx="1150620" cy="1470660"/>
        </a:xfrm>
        <a:prstGeom prst="rect">
          <a:avLst/>
        </a:prstGeom>
        <a:ln>
          <a:noFill/>
        </a:ln>
        <a:effectLst>
          <a:outerShdw blurRad="190500" dir="2700000" algn="tl" rotWithShape="0">
            <a:srgbClr val="333333">
              <a:alpha val="70000"/>
            </a:srgbClr>
          </a:outerShdw>
        </a:effectLst>
      </xdr:spPr>
    </xdr:pic>
    <xdr:clientData/>
  </xdr:twoCellAnchor>
  <xdr:twoCellAnchor editAs="absolute">
    <xdr:from>
      <xdr:col>79</xdr:col>
      <xdr:colOff>119721</xdr:colOff>
      <xdr:row>0</xdr:row>
      <xdr:rowOff>46070</xdr:rowOff>
    </xdr:from>
    <xdr:to>
      <xdr:col>84</xdr:col>
      <xdr:colOff>2059</xdr:colOff>
      <xdr:row>1</xdr:row>
      <xdr:rowOff>430694</xdr:rowOff>
    </xdr:to>
    <xdr:pic>
      <xdr:nvPicPr>
        <xdr:cNvPr id="39" name="Bild 3">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t="13636" b="12121"/>
        <a:stretch>
          <a:fillRect/>
        </a:stretch>
      </xdr:blipFill>
      <xdr:spPr>
        <a:xfrm>
          <a:off x="13663930" y="45720"/>
          <a:ext cx="739775" cy="549275"/>
        </a:xfrm>
        <a:prstGeom prst="rect">
          <a:avLst/>
        </a:prstGeom>
      </xdr:spPr>
    </xdr:pic>
    <xdr:clientData/>
  </xdr:twoCellAnchor>
  <xdr:twoCellAnchor>
    <xdr:from>
      <xdr:col>2</xdr:col>
      <xdr:colOff>17793</xdr:colOff>
      <xdr:row>60</xdr:row>
      <xdr:rowOff>47066</xdr:rowOff>
    </xdr:from>
    <xdr:to>
      <xdr:col>11</xdr:col>
      <xdr:colOff>81802</xdr:colOff>
      <xdr:row>67</xdr:row>
      <xdr:rowOff>55055</xdr:rowOff>
    </xdr:to>
    <xdr:pic>
      <xdr:nvPicPr>
        <xdr:cNvPr id="40" name="Picture 39">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8" cstate="print">
          <a:extLst>
            <a:ext uri="{BEBA8EAE-BF5A-486C-A8C5-ECC9F3942E4B}">
              <a14:imgProps xmlns:a14="http://schemas.microsoft.com/office/drawing/2010/main">
                <a14:imgLayer>
                  <a14:imgEffect>
                    <a14:sharpenSoften amount="25000"/>
                  </a14:imgEffect>
                </a14:imgLayer>
              </a14:imgProps>
            </a:ext>
            <a:ext uri="{28A0092B-C50C-407E-A947-70E740481C1C}">
              <a14:useLocalDpi xmlns:a14="http://schemas.microsoft.com/office/drawing/2010/main" val="0"/>
            </a:ext>
          </a:extLst>
        </a:blip>
        <a:srcRect r="5002"/>
        <a:stretch>
          <a:fillRect/>
        </a:stretch>
      </xdr:blipFill>
      <xdr:spPr>
        <a:xfrm>
          <a:off x="360680" y="14479270"/>
          <a:ext cx="1606550" cy="1194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xdr:colOff>
      <xdr:row>32</xdr:row>
      <xdr:rowOff>44336</xdr:rowOff>
    </xdr:from>
    <xdr:to>
      <xdr:col>12</xdr:col>
      <xdr:colOff>103039</xdr:colOff>
      <xdr:row>37</xdr:row>
      <xdr:rowOff>55104</xdr:rowOff>
    </xdr:to>
    <xdr:sp macro="" textlink="">
      <xdr:nvSpPr>
        <xdr:cNvPr id="38" name="Rectangle 1">
          <a:hlinkClick xmlns:r="http://schemas.openxmlformats.org/officeDocument/2006/relationships" r:id="rId9"/>
          <a:extLst>
            <a:ext uri="{FF2B5EF4-FFF2-40B4-BE49-F238E27FC236}">
              <a16:creationId xmlns:a16="http://schemas.microsoft.com/office/drawing/2014/main" id="{00000000-0008-0000-0000-000026000000}"/>
            </a:ext>
          </a:extLst>
        </xdr:cNvPr>
        <xdr:cNvSpPr/>
      </xdr:nvSpPr>
      <xdr:spPr>
        <a:xfrm>
          <a:off x="514350" y="8292465"/>
          <a:ext cx="1645920" cy="1139825"/>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a:solidFill>
                <a:schemeClr val="bg1"/>
              </a:solidFill>
              <a:effectLst/>
              <a:latin typeface="+mn-lt"/>
              <a:ea typeface="+mn-ea"/>
              <a:cs typeface="+mn-cs"/>
            </a:rPr>
            <a:t>MONITOREO DE OPORTUNIDADES PEI</a:t>
          </a:r>
        </a:p>
      </xdr:txBody>
    </xdr:sp>
    <xdr:clientData fPrintsWithSheet="0"/>
  </xdr:twoCellAnchor>
  <xdr:twoCellAnchor>
    <xdr:from>
      <xdr:col>3</xdr:col>
      <xdr:colOff>67235</xdr:colOff>
      <xdr:row>49</xdr:row>
      <xdr:rowOff>66675</xdr:rowOff>
    </xdr:from>
    <xdr:to>
      <xdr:col>12</xdr:col>
      <xdr:colOff>133723</xdr:colOff>
      <xdr:row>53</xdr:row>
      <xdr:rowOff>67236</xdr:rowOff>
    </xdr:to>
    <xdr:sp macro="" textlink="">
      <xdr:nvSpPr>
        <xdr:cNvPr id="41" name="Rectangle 1">
          <a:hlinkClick xmlns:r="http://schemas.openxmlformats.org/officeDocument/2006/relationships" r:id="rId10"/>
          <a:extLst>
            <a:ext uri="{FF2B5EF4-FFF2-40B4-BE49-F238E27FC236}">
              <a16:creationId xmlns:a16="http://schemas.microsoft.com/office/drawing/2014/main" id="{00000000-0008-0000-0000-000029000000}"/>
            </a:ext>
          </a:extLst>
        </xdr:cNvPr>
        <xdr:cNvSpPr/>
      </xdr:nvSpPr>
      <xdr:spPr>
        <a:xfrm>
          <a:off x="581025" y="12466955"/>
          <a:ext cx="1609725" cy="748030"/>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baseline="0">
              <a:solidFill>
                <a:schemeClr val="bg1"/>
              </a:solidFill>
              <a:effectLst/>
              <a:latin typeface="+mn-lt"/>
              <a:ea typeface="+mn-ea"/>
              <a:cs typeface="+mn-cs"/>
            </a:rPr>
            <a:t>RESUMEN DE IMPACTOS</a:t>
          </a:r>
          <a:endParaRPr lang="en-GB" sz="1400" b="1" u="none">
            <a:solidFill>
              <a:schemeClr val="bg1"/>
            </a:solidFill>
            <a:effectLst/>
            <a:latin typeface="+mn-lt"/>
            <a:ea typeface="+mn-ea"/>
            <a:cs typeface="+mn-cs"/>
          </a:endParaRPr>
        </a:p>
      </xdr:txBody>
    </xdr:sp>
    <xdr:clientData fPrintsWithSheet="0"/>
  </xdr:twoCellAnchor>
  <xdr:twoCellAnchor editAs="oneCell">
    <xdr:from>
      <xdr:col>48</xdr:col>
      <xdr:colOff>49694</xdr:colOff>
      <xdr:row>79</xdr:row>
      <xdr:rowOff>74544</xdr:rowOff>
    </xdr:from>
    <xdr:to>
      <xdr:col>56</xdr:col>
      <xdr:colOff>92568</xdr:colOff>
      <xdr:row>87</xdr:row>
      <xdr:rowOff>25906</xdr:rowOff>
    </xdr:to>
    <xdr:pic>
      <xdr:nvPicPr>
        <xdr:cNvPr id="20" name="Picture 19">
          <a:hlinkClick xmlns:r="http://schemas.openxmlformats.org/officeDocument/2006/relationships" r:id="rId11"/>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2"/>
        <a:stretch>
          <a:fillRect/>
        </a:stretch>
      </xdr:blipFill>
      <xdr:spPr>
        <a:xfrm>
          <a:off x="8279130" y="18361025"/>
          <a:ext cx="1414145" cy="1475105"/>
        </a:xfrm>
        <a:prstGeom prst="rect">
          <a:avLst/>
        </a:prstGeom>
        <a:effectLst>
          <a:outerShdw blurRad="190500" dir="2700000" algn="tl" rotWithShape="0">
            <a:prstClr val="black">
              <a:alpha val="70000"/>
            </a:prstClr>
          </a:outerShdw>
        </a:effectLst>
      </xdr:spPr>
    </xdr:pic>
    <xdr:clientData/>
  </xdr:twoCellAnchor>
  <xdr:twoCellAnchor editAs="oneCell">
    <xdr:from>
      <xdr:col>8</xdr:col>
      <xdr:colOff>28022</xdr:colOff>
      <xdr:row>79</xdr:row>
      <xdr:rowOff>102567</xdr:rowOff>
    </xdr:from>
    <xdr:to>
      <xdr:col>15</xdr:col>
      <xdr:colOff>107397</xdr:colOff>
      <xdr:row>87</xdr:row>
      <xdr:rowOff>83517</xdr:rowOff>
    </xdr:to>
    <xdr:pic>
      <xdr:nvPicPr>
        <xdr:cNvPr id="21" name="Picture 20">
          <a:hlinkClick xmlns:r="http://schemas.openxmlformats.org/officeDocument/2006/relationships" r:id="rId13"/>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4"/>
        <a:stretch>
          <a:fillRect/>
        </a:stretch>
      </xdr:blipFill>
      <xdr:spPr>
        <a:xfrm>
          <a:off x="1399540" y="18388965"/>
          <a:ext cx="1279525" cy="1504950"/>
        </a:xfrm>
        <a:prstGeom prst="rect">
          <a:avLst/>
        </a:prstGeom>
        <a:effectLst>
          <a:outerShdw blurRad="190500" dir="2700000" algn="ctr" rotWithShape="0">
            <a:prstClr val="black">
              <a:alpha val="7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244929</xdr:colOff>
      <xdr:row>0</xdr:row>
      <xdr:rowOff>244929</xdr:rowOff>
    </xdr:from>
    <xdr:to>
      <xdr:col>3</xdr:col>
      <xdr:colOff>350465</xdr:colOff>
      <xdr:row>1</xdr:row>
      <xdr:rowOff>618670</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4083050" y="244475"/>
          <a:ext cx="1705610" cy="652780"/>
        </a:xfrm>
        <a:prstGeom prst="rect">
          <a:avLst/>
        </a:prstGeom>
        <a:solidFill>
          <a:srgbClr val="FFF6DE"/>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a:defRPr>
              <a:solidFill>
                <a:schemeClr val="lt1"/>
              </a:solidFill>
              <a:latin typeface="+mn-lt"/>
              <a:ea typeface="+mn-ea"/>
              <a:cs typeface="+mn-cs"/>
            </a:defRPr>
          </a:lvl1pPr>
          <a:lvl2pPr>
            <a:defRPr>
              <a:solidFill>
                <a:schemeClr val="lt1"/>
              </a:solidFill>
              <a:latin typeface="+mn-lt"/>
              <a:ea typeface="+mn-ea"/>
              <a:cs typeface="+mn-cs"/>
            </a:defRPr>
          </a:lvl2pPr>
          <a:lvl3pPr>
            <a:defRPr>
              <a:solidFill>
                <a:schemeClr val="lt1"/>
              </a:solidFill>
              <a:latin typeface="+mn-lt"/>
              <a:ea typeface="+mn-ea"/>
              <a:cs typeface="+mn-cs"/>
            </a:defRPr>
          </a:lvl3pPr>
          <a:lvl4pPr>
            <a:defRPr>
              <a:solidFill>
                <a:schemeClr val="lt1"/>
              </a:solidFill>
              <a:latin typeface="+mn-lt"/>
              <a:ea typeface="+mn-ea"/>
              <a:cs typeface="+mn-cs"/>
            </a:defRPr>
          </a:lvl4pPr>
          <a:lvl5pPr>
            <a:defRPr>
              <a:solidFill>
                <a:schemeClr val="lt1"/>
              </a:solidFill>
              <a:latin typeface="+mn-lt"/>
              <a:ea typeface="+mn-ea"/>
              <a:cs typeface="+mn-cs"/>
            </a:defRPr>
          </a:lvl5pPr>
          <a:lvl6pPr>
            <a:defRPr>
              <a:solidFill>
                <a:schemeClr val="lt1"/>
              </a:solidFill>
              <a:latin typeface="+mn-lt"/>
              <a:ea typeface="+mn-ea"/>
              <a:cs typeface="+mn-cs"/>
            </a:defRPr>
          </a:lvl6pPr>
          <a:lvl7pPr>
            <a:defRPr>
              <a:solidFill>
                <a:schemeClr val="lt1"/>
              </a:solidFill>
              <a:latin typeface="+mn-lt"/>
              <a:ea typeface="+mn-ea"/>
              <a:cs typeface="+mn-cs"/>
            </a:defRPr>
          </a:lvl7pPr>
          <a:lvl8pPr>
            <a:defRPr>
              <a:solidFill>
                <a:schemeClr val="lt1"/>
              </a:solidFill>
              <a:latin typeface="+mn-lt"/>
              <a:ea typeface="+mn-ea"/>
              <a:cs typeface="+mn-cs"/>
            </a:defRPr>
          </a:lvl8pPr>
          <a:lvl9pPr>
            <a:defRPr>
              <a:solidFill>
                <a:schemeClr val="lt1"/>
              </a:solidFill>
              <a:latin typeface="+mn-lt"/>
              <a:ea typeface="+mn-ea"/>
              <a:cs typeface="+mn-cs"/>
            </a:defRPr>
          </a:lvl9pPr>
        </a:lstStyle>
        <a:p>
          <a:pPr algn="ctr"/>
          <a:r>
            <a:rPr lang="es-ES" sz="1100" b="1">
              <a:solidFill>
                <a:sysClr val="windowText" lastClr="000000"/>
              </a:solidFill>
              <a:effectLst/>
              <a:latin typeface="+mn-lt"/>
              <a:ea typeface="+mn-ea"/>
              <a:cs typeface="+mn-cs"/>
            </a:rPr>
            <a:t>Proporcione su entrada en las</a:t>
          </a:r>
          <a:r>
            <a:rPr lang="es-ES" sz="1100" b="1" baseline="0">
              <a:solidFill>
                <a:sysClr val="windowText" lastClr="000000"/>
              </a:solidFill>
              <a:effectLst/>
              <a:latin typeface="+mn-lt"/>
              <a:ea typeface="+mn-ea"/>
              <a:cs typeface="+mn-cs"/>
            </a:rPr>
            <a:t> </a:t>
          </a:r>
          <a:r>
            <a:rPr lang="es-ES" sz="1100" b="1">
              <a:solidFill>
                <a:sysClr val="windowText" lastClr="000000"/>
              </a:solidFill>
              <a:effectLst/>
              <a:latin typeface="+mn-lt"/>
              <a:ea typeface="+mn-ea"/>
              <a:cs typeface="+mn-cs"/>
            </a:rPr>
            <a:t>celdas amarillas</a:t>
          </a:r>
          <a:endParaRPr lang="en-US" sz="1200">
            <a:solidFill>
              <a:sysClr val="windowText" lastClr="000000"/>
            </a:solidFill>
            <a:effectLst/>
          </a:endParaRPr>
        </a:p>
      </xdr:txBody>
    </xdr:sp>
    <xdr:clientData/>
  </xdr:twoCellAnchor>
  <xdr:twoCellAnchor>
    <xdr:from>
      <xdr:col>3</xdr:col>
      <xdr:colOff>581026</xdr:colOff>
      <xdr:row>0</xdr:row>
      <xdr:rowOff>235053</xdr:rowOff>
    </xdr:from>
    <xdr:to>
      <xdr:col>4</xdr:col>
      <xdr:colOff>888787</xdr:colOff>
      <xdr:row>1</xdr:row>
      <xdr:rowOff>659192</xdr:rowOff>
    </xdr:to>
    <xdr:sp macro="" textlink="">
      <xdr:nvSpPr>
        <xdr:cNvPr id="6" name="Rectangle 1">
          <a:hlinkClick xmlns:r="http://schemas.openxmlformats.org/officeDocument/2006/relationships" r:id="rId1"/>
          <a:extLst>
            <a:ext uri="{FF2B5EF4-FFF2-40B4-BE49-F238E27FC236}">
              <a16:creationId xmlns:a16="http://schemas.microsoft.com/office/drawing/2014/main" id="{00000000-0008-0000-0100-000006000000}"/>
            </a:ext>
          </a:extLst>
        </xdr:cNvPr>
        <xdr:cNvSpPr/>
      </xdr:nvSpPr>
      <xdr:spPr>
        <a:xfrm>
          <a:off x="6019800" y="234950"/>
          <a:ext cx="1478915" cy="702945"/>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defRPr/>
          </a:pPr>
          <a:r>
            <a:rPr lang="en-GB" sz="1400" b="1">
              <a:solidFill>
                <a:schemeClr val="lt1"/>
              </a:solidFill>
              <a:effectLst/>
              <a:latin typeface="+mn-lt"/>
              <a:ea typeface="+mn-ea"/>
              <a:cs typeface="+mn-cs"/>
            </a:rPr>
            <a:t>INSTRUCCIONES</a:t>
          </a:r>
          <a:endParaRPr lang="en-US" sz="1400">
            <a:effectLst/>
          </a:endParaRPr>
        </a:p>
      </xdr:txBody>
    </xdr:sp>
    <xdr:clientData fPrintsWithSheet="0"/>
  </xdr:twoCellAnchor>
  <xdr:twoCellAnchor>
    <xdr:from>
      <xdr:col>4</xdr:col>
      <xdr:colOff>1085398</xdr:colOff>
      <xdr:row>0</xdr:row>
      <xdr:rowOff>228600</xdr:rowOff>
    </xdr:from>
    <xdr:to>
      <xdr:col>5</xdr:col>
      <xdr:colOff>515399</xdr:colOff>
      <xdr:row>1</xdr:row>
      <xdr:rowOff>650815</xdr:rowOff>
    </xdr:to>
    <xdr:sp macro="" textlink="">
      <xdr:nvSpPr>
        <xdr:cNvPr id="7" name="Rectangle 1">
          <a:hlinkClick xmlns:r="http://schemas.openxmlformats.org/officeDocument/2006/relationships" r:id="rId2"/>
          <a:extLst>
            <a:ext uri="{FF2B5EF4-FFF2-40B4-BE49-F238E27FC236}">
              <a16:creationId xmlns:a16="http://schemas.microsoft.com/office/drawing/2014/main" id="{00000000-0008-0000-0100-000007000000}"/>
            </a:ext>
          </a:extLst>
        </xdr:cNvPr>
        <xdr:cNvSpPr/>
      </xdr:nvSpPr>
      <xdr:spPr>
        <a:xfrm>
          <a:off x="7695565" y="228600"/>
          <a:ext cx="1830070" cy="700405"/>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a:solidFill>
                <a:schemeClr val="bg1"/>
              </a:solidFill>
              <a:effectLst/>
              <a:latin typeface="+mn-lt"/>
              <a:ea typeface="+mn-ea"/>
              <a:cs typeface="+mn-cs"/>
            </a:rPr>
            <a:t>RESUMEN</a:t>
          </a:r>
          <a:r>
            <a:rPr lang="en-GB" sz="1400" b="1" u="none" baseline="0">
              <a:solidFill>
                <a:schemeClr val="bg1"/>
              </a:solidFill>
              <a:effectLst/>
              <a:latin typeface="+mn-lt"/>
              <a:ea typeface="+mn-ea"/>
              <a:cs typeface="+mn-cs"/>
            </a:rPr>
            <a:t> DE IMPACTOS</a:t>
          </a:r>
          <a:endParaRPr lang="en-GB" sz="1400" b="1" u="none">
            <a:solidFill>
              <a:schemeClr val="bg1"/>
            </a:solidFill>
            <a:effectLst/>
            <a:latin typeface="+mn-lt"/>
            <a:ea typeface="+mn-ea"/>
            <a:cs typeface="+mn-cs"/>
          </a:endParaRPr>
        </a:p>
      </xdr:txBody>
    </xdr:sp>
    <xdr:clientData fPrintsWithSheet="0"/>
  </xdr:twoCellAnchor>
  <xdr:twoCellAnchor>
    <xdr:from>
      <xdr:col>12</xdr:col>
      <xdr:colOff>1669676</xdr:colOff>
      <xdr:row>6</xdr:row>
      <xdr:rowOff>33617</xdr:rowOff>
    </xdr:from>
    <xdr:to>
      <xdr:col>13</xdr:col>
      <xdr:colOff>178733</xdr:colOff>
      <xdr:row>9</xdr:row>
      <xdr:rowOff>33617</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20414615" y="2000250"/>
          <a:ext cx="509270" cy="1095375"/>
        </a:xfrm>
        <a:prstGeom prst="straightConnector1">
          <a:avLst/>
        </a:prstGeom>
        <a:ln w="12700">
          <a:solidFill>
            <a:schemeClr val="bg2">
              <a:lumMod val="75000"/>
            </a:schemeClr>
          </a:solidFill>
          <a:tailEnd type="triangle" w="lg"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1229471</xdr:colOff>
      <xdr:row>3</xdr:row>
      <xdr:rowOff>11206</xdr:rowOff>
    </xdr:from>
    <xdr:to>
      <xdr:col>15</xdr:col>
      <xdr:colOff>694765</xdr:colOff>
      <xdr:row>6</xdr:row>
      <xdr:rowOff>0</xdr:rowOff>
    </xdr:to>
    <xdr:sp macro="" textlink="">
      <xdr:nvSpPr>
        <xdr:cNvPr id="2" name="Flowchart: Process 1">
          <a:extLst>
            <a:ext uri="{FF2B5EF4-FFF2-40B4-BE49-F238E27FC236}">
              <a16:creationId xmlns:a16="http://schemas.microsoft.com/office/drawing/2014/main" id="{00000000-0008-0000-0100-000002000000}"/>
            </a:ext>
          </a:extLst>
        </xdr:cNvPr>
        <xdr:cNvSpPr/>
      </xdr:nvSpPr>
      <xdr:spPr>
        <a:xfrm>
          <a:off x="17687925" y="1149350"/>
          <a:ext cx="6152515" cy="817880"/>
        </a:xfrm>
        <a:prstGeom prst="flowChartProcess">
          <a:avLst/>
        </a:prstGeom>
        <a:no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17</xdr:col>
      <xdr:colOff>134471</xdr:colOff>
      <xdr:row>5</xdr:row>
      <xdr:rowOff>350558</xdr:rowOff>
    </xdr:from>
    <xdr:to>
      <xdr:col>17</xdr:col>
      <xdr:colOff>235324</xdr:colOff>
      <xdr:row>7</xdr:row>
      <xdr:rowOff>78441</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27099260" y="1936750"/>
          <a:ext cx="100965" cy="260985"/>
        </a:xfrm>
        <a:prstGeom prst="straightConnector1">
          <a:avLst/>
        </a:prstGeom>
        <a:ln w="12700">
          <a:solidFill>
            <a:schemeClr val="bg2">
              <a:lumMod val="75000"/>
            </a:schemeClr>
          </a:solidFill>
          <a:tailEnd type="triangle" w="lg"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28</xdr:col>
      <xdr:colOff>835586</xdr:colOff>
      <xdr:row>6</xdr:row>
      <xdr:rowOff>22412</xdr:rowOff>
    </xdr:from>
    <xdr:to>
      <xdr:col>28</xdr:col>
      <xdr:colOff>1019735</xdr:colOff>
      <xdr:row>7</xdr:row>
      <xdr:rowOff>136151</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flipH="1">
          <a:off x="44640500" y="1989455"/>
          <a:ext cx="184150" cy="266065"/>
        </a:xfrm>
        <a:prstGeom prst="straightConnector1">
          <a:avLst/>
        </a:prstGeom>
        <a:ln w="12700">
          <a:solidFill>
            <a:schemeClr val="bg2">
              <a:lumMod val="75000"/>
            </a:schemeClr>
          </a:solidFill>
          <a:tailEnd type="triangle" w="lg" len="med"/>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2676525</xdr:colOff>
      <xdr:row>1</xdr:row>
      <xdr:rowOff>73025</xdr:rowOff>
    </xdr:from>
    <xdr:to>
      <xdr:col>1</xdr:col>
      <xdr:colOff>4218453</xdr:colOff>
      <xdr:row>1</xdr:row>
      <xdr:rowOff>701675</xdr:rowOff>
    </xdr:to>
    <xdr:sp macro="" textlink="">
      <xdr:nvSpPr>
        <xdr:cNvPr id="4" name="Rectangle 1">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2809875" y="351790"/>
          <a:ext cx="1541780" cy="628650"/>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a:solidFill>
                <a:schemeClr val="bg1"/>
              </a:solidFill>
              <a:effectLst/>
              <a:latin typeface="+mn-lt"/>
              <a:ea typeface="+mn-ea"/>
              <a:cs typeface="+mn-cs"/>
            </a:rPr>
            <a:t>INSTRUCCIONES</a:t>
          </a:r>
        </a:p>
      </xdr:txBody>
    </xdr:sp>
    <xdr:clientData fPrintsWithSheet="0"/>
  </xdr:twoCellAnchor>
  <xdr:twoCellAnchor>
    <xdr:from>
      <xdr:col>1</xdr:col>
      <xdr:colOff>4388783</xdr:colOff>
      <xdr:row>1</xdr:row>
      <xdr:rowOff>85385</xdr:rowOff>
    </xdr:from>
    <xdr:to>
      <xdr:col>4</xdr:col>
      <xdr:colOff>6350</xdr:colOff>
      <xdr:row>1</xdr:row>
      <xdr:rowOff>711200</xdr:rowOff>
    </xdr:to>
    <xdr:sp macro="" textlink="">
      <xdr:nvSpPr>
        <xdr:cNvPr id="5" name="Rectangle 1">
          <a:hlinkClick xmlns:r="http://schemas.openxmlformats.org/officeDocument/2006/relationships" r:id="rId2"/>
          <a:extLst>
            <a:ext uri="{FF2B5EF4-FFF2-40B4-BE49-F238E27FC236}">
              <a16:creationId xmlns:a16="http://schemas.microsoft.com/office/drawing/2014/main" id="{00000000-0008-0000-0200-000005000000}"/>
            </a:ext>
          </a:extLst>
        </xdr:cNvPr>
        <xdr:cNvSpPr/>
      </xdr:nvSpPr>
      <xdr:spPr>
        <a:xfrm>
          <a:off x="4521835" y="363855"/>
          <a:ext cx="2047240" cy="626110"/>
        </a:xfrm>
        <a:prstGeom prst="roundRect">
          <a:avLst/>
        </a:prstGeom>
        <a:solidFill>
          <a:srgbClr val="D92D20"/>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ES" sz="1400" b="1"/>
            <a:t>MONITOREO DE OPORTUNIDADES PEI</a:t>
          </a:r>
          <a:endParaRPr lang="en-GB" sz="1400" b="1" u="none">
            <a:solidFill>
              <a:schemeClr val="bg1"/>
            </a:solidFill>
            <a:effectLst/>
            <a:latin typeface="+mn-lt"/>
            <a:ea typeface="+mn-ea"/>
            <a:cs typeface="+mn-cs"/>
          </a:endParaRPr>
        </a:p>
      </xdr:txBody>
    </xdr:sp>
    <xdr:clientData fPrintsWithSheet="0"/>
  </xdr:twoCellAnchor>
  <xdr:twoCellAnchor>
    <xdr:from>
      <xdr:col>1</xdr:col>
      <xdr:colOff>0</xdr:colOff>
      <xdr:row>3</xdr:row>
      <xdr:rowOff>0</xdr:rowOff>
    </xdr:from>
    <xdr:to>
      <xdr:col>3</xdr:col>
      <xdr:colOff>895350</xdr:colOff>
      <xdr:row>4</xdr:row>
      <xdr:rowOff>142874</xdr:rowOff>
    </xdr:to>
    <xdr:sp macro="" textlink="">
      <xdr:nvSpPr>
        <xdr:cNvPr id="6" name="Speech Bubble: Rectangle with Corners Rounded 5">
          <a:extLst>
            <a:ext uri="{FF2B5EF4-FFF2-40B4-BE49-F238E27FC236}">
              <a16:creationId xmlns:a16="http://schemas.microsoft.com/office/drawing/2014/main" id="{00000000-0008-0000-0200-000006000000}"/>
            </a:ext>
          </a:extLst>
        </xdr:cNvPr>
        <xdr:cNvSpPr/>
      </xdr:nvSpPr>
      <xdr:spPr>
        <a:xfrm>
          <a:off x="133350" y="1255395"/>
          <a:ext cx="6429375" cy="306705"/>
        </a:xfrm>
        <a:prstGeom prst="wedgeRoundRectCallout">
          <a:avLst>
            <a:gd name="adj1" fmla="val 23543"/>
            <a:gd name="adj2" fmla="val 29057"/>
            <a:gd name="adj3" fmla="val 16667"/>
          </a:avLst>
        </a:prstGeom>
        <a:solidFill>
          <a:schemeClr val="accent2">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100" b="1" i="0">
              <a:solidFill>
                <a:sysClr val="windowText" lastClr="000000"/>
              </a:solidFill>
              <a:effectLst/>
              <a:latin typeface="+mn-lt"/>
              <a:ea typeface="+mn-ea"/>
              <a:cs typeface="+mn-cs"/>
            </a:rPr>
            <a:t>La hoja de trabajo se calcula automáticamente en función de la hoja de trabajo de monitoreo</a:t>
          </a:r>
          <a:endParaRPr lang="en-GB" sz="1100" b="1">
            <a:solidFill>
              <a:sysClr val="windowText" lastClr="000000"/>
            </a:solidFill>
          </a:endParaRPr>
        </a:p>
      </xdr:txBody>
    </xdr:sp>
    <xdr:clientData/>
  </xdr:twoCellAnchor>
</xdr:wsDr>
</file>

<file path=xl/theme/theme1.xml><?xml version="1.0" encoding="utf-8"?>
<a:theme xmlns:a="http://schemas.openxmlformats.org/drawingml/2006/main" name="Office-Design">
  <a:themeElements>
    <a:clrScheme name="UNIDO Graphs">
      <a:dk1>
        <a:srgbClr val="000000"/>
      </a:dk1>
      <a:lt1>
        <a:sysClr val="window" lastClr="FFFFFF"/>
      </a:lt1>
      <a:dk2>
        <a:srgbClr val="005394"/>
      </a:dk2>
      <a:lt2>
        <a:srgbClr val="BBDDEA"/>
      </a:lt2>
      <a:accent1>
        <a:srgbClr val="336A24"/>
      </a:accent1>
      <a:accent2>
        <a:srgbClr val="C55B25"/>
      </a:accent2>
      <a:accent3>
        <a:srgbClr val="880E1B"/>
      </a:accent3>
      <a:accent4>
        <a:srgbClr val="4C1966"/>
      </a:accent4>
      <a:accent5>
        <a:srgbClr val="66B42D"/>
      </a:accent5>
      <a:accent6>
        <a:srgbClr val="0096D6"/>
      </a:accent6>
      <a:hlink>
        <a:srgbClr val="0000FF"/>
      </a:hlink>
      <a:folHlink>
        <a:srgbClr val="4C277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32D20"/>
    <pageSetUpPr fitToPage="1"/>
  </sheetPr>
  <dimension ref="B1:CX126"/>
  <sheetViews>
    <sheetView showGridLines="0" showRowColHeaders="0" zoomScaleNormal="100" workbookViewId="0">
      <pane ySplit="2" topLeftCell="A69" activePane="bottomLeft" state="frozen"/>
      <selection pane="bottomLeft" activeCell="CI73" sqref="CI73"/>
    </sheetView>
  </sheetViews>
  <sheetFormatPr defaultColWidth="2.54296875" defaultRowHeight="14.5"/>
  <sheetData>
    <row r="1" spans="2:86" s="1" customFormat="1" ht="13" customHeight="1"/>
    <row r="2" spans="2:86" s="1" customFormat="1" ht="36" customHeight="1">
      <c r="B2" s="132" t="s">
        <v>0</v>
      </c>
      <c r="C2" s="133"/>
      <c r="D2" s="133"/>
      <c r="E2" s="133"/>
      <c r="F2" s="133"/>
    </row>
    <row r="3" spans="2:86" s="128" customFormat="1">
      <c r="B3" s="134"/>
      <c r="C3" s="134"/>
      <c r="D3" s="134"/>
      <c r="E3" s="134"/>
      <c r="F3" s="134"/>
    </row>
    <row r="4" spans="2:86" s="129" customFormat="1" ht="18" customHeight="1">
      <c r="B4" s="188" t="s">
        <v>1</v>
      </c>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90"/>
    </row>
    <row r="5" spans="2:86" s="129" customFormat="1" ht="5.15" customHeight="1">
      <c r="B5" s="135"/>
      <c r="C5" s="136"/>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63"/>
    </row>
    <row r="6" spans="2:86" s="129" customFormat="1" ht="196.5" customHeight="1">
      <c r="B6" s="318" t="s">
        <v>175</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3"/>
      <c r="CH6" s="129" t="s">
        <v>2</v>
      </c>
    </row>
    <row r="7" spans="2:86" s="129" customFormat="1">
      <c r="B7" s="140"/>
      <c r="C7" s="141"/>
    </row>
    <row r="8" spans="2:86" s="130" customFormat="1" ht="16" customHeight="1">
      <c r="B8" s="188" t="s">
        <v>3</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9"/>
      <c r="BL8" s="189"/>
      <c r="BM8" s="189"/>
      <c r="BN8" s="189"/>
      <c r="BO8" s="189"/>
      <c r="BP8" s="189"/>
      <c r="BQ8" s="189"/>
      <c r="BR8" s="189"/>
      <c r="BS8" s="189"/>
      <c r="BT8" s="189"/>
      <c r="BU8" s="189"/>
      <c r="BV8" s="189"/>
      <c r="BW8" s="189"/>
      <c r="BX8" s="189"/>
      <c r="BY8" s="189"/>
      <c r="BZ8" s="189"/>
      <c r="CA8" s="189"/>
      <c r="CB8" s="190"/>
    </row>
    <row r="9" spans="2:86" s="130" customFormat="1" ht="5.15" customHeight="1">
      <c r="B9" s="142"/>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64"/>
    </row>
    <row r="10" spans="2:86" s="131" customFormat="1" ht="30.75" customHeight="1">
      <c r="B10" s="191" t="s">
        <v>4</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3"/>
    </row>
    <row r="11" spans="2:86" s="131" customFormat="1">
      <c r="B11" s="140"/>
      <c r="C11" s="144"/>
      <c r="D11" s="144"/>
      <c r="E11" s="144"/>
      <c r="F11" s="144"/>
      <c r="G11" s="144"/>
      <c r="H11" s="144"/>
      <c r="I11" s="144"/>
    </row>
    <row r="12" spans="2:86" s="131" customFormat="1" ht="18" customHeight="1">
      <c r="B12" s="188" t="s">
        <v>5</v>
      </c>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89"/>
      <c r="BE12" s="189"/>
      <c r="BF12" s="189"/>
      <c r="BG12" s="189"/>
      <c r="BH12" s="189"/>
      <c r="BI12" s="189"/>
      <c r="BJ12" s="189"/>
      <c r="BK12" s="189"/>
      <c r="BL12" s="189"/>
      <c r="BM12" s="189"/>
      <c r="BN12" s="189"/>
      <c r="BO12" s="189"/>
      <c r="BP12" s="189"/>
      <c r="BQ12" s="189"/>
      <c r="BR12" s="189"/>
      <c r="BS12" s="189"/>
      <c r="BT12" s="189"/>
      <c r="BU12" s="189"/>
      <c r="BV12" s="189"/>
      <c r="BW12" s="189"/>
      <c r="BX12" s="189"/>
      <c r="BY12" s="189"/>
      <c r="BZ12" s="189"/>
      <c r="CA12" s="189"/>
      <c r="CB12" s="190"/>
    </row>
    <row r="13" spans="2:86" s="131" customFormat="1" ht="5.15" customHeight="1">
      <c r="B13" s="135"/>
      <c r="C13" s="145"/>
      <c r="D13" s="145"/>
      <c r="E13" s="145"/>
      <c r="F13" s="145"/>
      <c r="G13" s="145"/>
      <c r="H13" s="145"/>
      <c r="I13" s="145"/>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65"/>
    </row>
    <row r="14" spans="2:86" s="131" customFormat="1">
      <c r="B14" s="207" t="s">
        <v>6</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c r="BX14" s="208"/>
      <c r="BY14" s="208"/>
      <c r="BZ14" s="208"/>
      <c r="CA14" s="208"/>
      <c r="CB14" s="209"/>
    </row>
    <row r="15" spans="2:86" s="131" customFormat="1">
      <c r="B15" s="207"/>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c r="BX15" s="208"/>
      <c r="BY15" s="208"/>
      <c r="BZ15" s="208"/>
      <c r="CA15" s="208"/>
      <c r="CB15" s="209"/>
    </row>
    <row r="16" spans="2:86" s="131" customFormat="1">
      <c r="B16" s="207"/>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c r="BX16" s="208"/>
      <c r="BY16" s="208"/>
      <c r="BZ16" s="208"/>
      <c r="CA16" s="208"/>
      <c r="CB16" s="209"/>
    </row>
    <row r="17" spans="2:102" s="131" customFormat="1">
      <c r="B17" s="207"/>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c r="BX17" s="208"/>
      <c r="BY17" s="208"/>
      <c r="BZ17" s="208"/>
      <c r="CA17" s="208"/>
      <c r="CB17" s="209"/>
    </row>
    <row r="18" spans="2:102" s="131" customFormat="1">
      <c r="B18" s="207"/>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c r="BR18" s="208"/>
      <c r="BS18" s="208"/>
      <c r="BT18" s="208"/>
      <c r="BU18" s="208"/>
      <c r="BV18" s="208"/>
      <c r="BW18" s="208"/>
      <c r="BX18" s="208"/>
      <c r="BY18" s="208"/>
      <c r="BZ18" s="208"/>
      <c r="CA18" s="208"/>
      <c r="CB18" s="209"/>
    </row>
    <row r="19" spans="2:102" s="131" customFormat="1" ht="4.5" customHeight="1">
      <c r="B19" s="207"/>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9"/>
    </row>
    <row r="20" spans="2:102" s="131" customFormat="1" ht="7" customHeight="1">
      <c r="B20" s="135"/>
      <c r="C20" s="145"/>
      <c r="D20" s="145"/>
      <c r="E20" s="145"/>
      <c r="F20" s="145"/>
      <c r="G20" s="145"/>
      <c r="H20" s="145"/>
      <c r="I20" s="145"/>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54"/>
      <c r="BW20" s="154"/>
      <c r="BX20" s="154"/>
      <c r="BY20" s="154"/>
      <c r="BZ20" s="154"/>
      <c r="CA20" s="154"/>
      <c r="CB20" s="165"/>
      <c r="CD20" s="169"/>
      <c r="CE20" s="154"/>
      <c r="CF20" s="154"/>
      <c r="CG20" s="154"/>
      <c r="CH20" s="154"/>
      <c r="CI20" s="154"/>
      <c r="CJ20" s="154"/>
      <c r="CK20" s="154"/>
      <c r="CL20" s="154"/>
      <c r="CM20" s="154"/>
      <c r="CN20" s="154"/>
      <c r="CO20" s="154"/>
      <c r="CP20" s="154"/>
      <c r="CQ20" s="154"/>
      <c r="CR20" s="154"/>
      <c r="CS20" s="154"/>
      <c r="CT20" s="154"/>
      <c r="CU20" s="154"/>
      <c r="CV20" s="154"/>
      <c r="CW20" s="154"/>
      <c r="CX20" s="154"/>
    </row>
    <row r="21" spans="2:102" s="131" customFormat="1" ht="18.5">
      <c r="B21" s="135"/>
      <c r="C21" s="194" t="s">
        <v>7</v>
      </c>
      <c r="D21" s="194"/>
      <c r="E21" s="194"/>
      <c r="F21" s="194"/>
      <c r="G21" s="194"/>
      <c r="H21" s="194"/>
      <c r="I21" s="194"/>
      <c r="J21" s="194"/>
      <c r="K21" s="194"/>
      <c r="L21" s="194"/>
      <c r="M21" s="194"/>
      <c r="N21" s="194"/>
      <c r="O21" s="154"/>
      <c r="P21" s="154"/>
      <c r="Q21" s="154"/>
      <c r="R21" s="195" t="s">
        <v>8</v>
      </c>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54"/>
      <c r="BA21" s="154"/>
      <c r="BB21" s="154"/>
      <c r="BC21" s="154"/>
      <c r="BD21" s="196" t="s">
        <v>9</v>
      </c>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65"/>
      <c r="CD21" s="169"/>
    </row>
    <row r="22" spans="2:102" s="131" customFormat="1">
      <c r="B22" s="135"/>
      <c r="C22" s="145"/>
      <c r="D22" s="145"/>
      <c r="E22" s="145"/>
      <c r="F22" s="145"/>
      <c r="G22" s="145"/>
      <c r="H22" s="145"/>
      <c r="I22" s="145"/>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65"/>
      <c r="CD22" s="169"/>
      <c r="CE22" s="154"/>
      <c r="CF22" s="154"/>
      <c r="CG22" s="154"/>
      <c r="CH22" s="154"/>
      <c r="CI22" s="154"/>
      <c r="CJ22" s="154"/>
      <c r="CK22" s="154"/>
      <c r="CL22" s="154"/>
      <c r="CM22" s="154"/>
      <c r="CN22" s="154"/>
      <c r="CO22" s="154"/>
      <c r="CP22" s="154"/>
      <c r="CQ22" s="154"/>
      <c r="CR22" s="154"/>
      <c r="CS22" s="154"/>
      <c r="CT22" s="154"/>
      <c r="CU22" s="154"/>
      <c r="CV22" s="154"/>
      <c r="CW22" s="154"/>
      <c r="CX22" s="154"/>
    </row>
    <row r="23" spans="2:102" s="131" customFormat="1" ht="18.649999999999999" customHeight="1">
      <c r="B23" s="135"/>
      <c r="C23" s="197" t="s">
        <v>10</v>
      </c>
      <c r="D23" s="198"/>
      <c r="E23" s="198"/>
      <c r="F23" s="198"/>
      <c r="G23" s="198"/>
      <c r="H23" s="198"/>
      <c r="I23" s="198"/>
      <c r="J23" s="198"/>
      <c r="K23" s="198"/>
      <c r="L23" s="198"/>
      <c r="M23" s="198"/>
      <c r="N23" s="199"/>
      <c r="O23" s="154"/>
      <c r="P23" s="154"/>
      <c r="Q23" s="154"/>
      <c r="R23" s="319" t="s">
        <v>176</v>
      </c>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1"/>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65"/>
      <c r="CD23" s="169"/>
    </row>
    <row r="24" spans="2:102" s="131" customFormat="1" ht="15" customHeight="1">
      <c r="B24" s="135"/>
      <c r="C24" s="233"/>
      <c r="D24" s="234"/>
      <c r="E24" s="234"/>
      <c r="F24" s="234"/>
      <c r="G24" s="234"/>
      <c r="H24" s="234"/>
      <c r="I24" s="234"/>
      <c r="J24" s="234"/>
      <c r="K24" s="234"/>
      <c r="L24" s="234"/>
      <c r="M24" s="234"/>
      <c r="N24" s="235"/>
      <c r="O24" s="154"/>
      <c r="P24" s="154"/>
      <c r="Q24" s="154"/>
      <c r="R24" s="242"/>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65"/>
      <c r="CD24" s="169"/>
    </row>
    <row r="25" spans="2:102" s="131" customFormat="1" ht="15" customHeight="1">
      <c r="B25" s="135"/>
      <c r="C25" s="233"/>
      <c r="D25" s="234"/>
      <c r="E25" s="234"/>
      <c r="F25" s="234"/>
      <c r="G25" s="234"/>
      <c r="H25" s="234"/>
      <c r="I25" s="234"/>
      <c r="J25" s="234"/>
      <c r="K25" s="234"/>
      <c r="L25" s="234"/>
      <c r="M25" s="234"/>
      <c r="N25" s="235"/>
      <c r="O25" s="154"/>
      <c r="P25" s="154"/>
      <c r="Q25" s="154"/>
      <c r="R25" s="242"/>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4"/>
      <c r="AZ25" s="154"/>
      <c r="BA25" s="154"/>
      <c r="BB25" s="154"/>
      <c r="BC25" s="154"/>
      <c r="BD25" s="154"/>
      <c r="BE25" s="154"/>
      <c r="BF25" s="154"/>
      <c r="BG25" s="154"/>
      <c r="BH25" s="154"/>
      <c r="BI25" s="154"/>
      <c r="BJ25" s="154"/>
      <c r="BK25" s="154"/>
      <c r="BL25" s="154"/>
      <c r="BM25" s="154"/>
      <c r="BN25" s="154"/>
      <c r="BO25" s="154"/>
      <c r="BP25" s="154"/>
      <c r="BQ25" s="154"/>
      <c r="BR25" s="154"/>
      <c r="BS25" s="154"/>
      <c r="BT25" s="154"/>
      <c r="BU25" s="154"/>
      <c r="BV25" s="154"/>
      <c r="BW25" s="154"/>
      <c r="BX25" s="154"/>
      <c r="BY25" s="154"/>
      <c r="BZ25" s="154"/>
      <c r="CA25" s="154"/>
      <c r="CB25" s="165"/>
      <c r="CD25" s="169"/>
    </row>
    <row r="26" spans="2:102" s="131" customFormat="1" ht="15" customHeight="1">
      <c r="B26" s="135"/>
      <c r="C26" s="233"/>
      <c r="D26" s="234"/>
      <c r="E26" s="234"/>
      <c r="F26" s="234"/>
      <c r="G26" s="234"/>
      <c r="H26" s="234"/>
      <c r="I26" s="234"/>
      <c r="J26" s="234"/>
      <c r="K26" s="234"/>
      <c r="L26" s="234"/>
      <c r="M26" s="234"/>
      <c r="N26" s="235"/>
      <c r="O26" s="154"/>
      <c r="P26" s="154"/>
      <c r="Q26" s="154"/>
      <c r="R26" s="242"/>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65"/>
      <c r="CD26" s="169"/>
    </row>
    <row r="27" spans="2:102" s="131" customFormat="1" ht="15" customHeight="1">
      <c r="B27" s="135"/>
      <c r="C27" s="233"/>
      <c r="D27" s="234"/>
      <c r="E27" s="234"/>
      <c r="F27" s="234"/>
      <c r="G27" s="234"/>
      <c r="H27" s="234"/>
      <c r="I27" s="234"/>
      <c r="J27" s="234"/>
      <c r="K27" s="234"/>
      <c r="L27" s="234"/>
      <c r="M27" s="234"/>
      <c r="N27" s="235"/>
      <c r="O27" s="154"/>
      <c r="P27" s="154"/>
      <c r="Q27" s="154"/>
      <c r="R27" s="242"/>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c r="CB27" s="165"/>
      <c r="CD27" s="169"/>
    </row>
    <row r="28" spans="2:102" s="131" customFormat="1" ht="15" customHeight="1">
      <c r="B28" s="135"/>
      <c r="C28" s="233"/>
      <c r="D28" s="234"/>
      <c r="E28" s="234"/>
      <c r="F28" s="234"/>
      <c r="G28" s="234"/>
      <c r="H28" s="234"/>
      <c r="I28" s="234"/>
      <c r="J28" s="234"/>
      <c r="K28" s="234"/>
      <c r="L28" s="234"/>
      <c r="M28" s="234"/>
      <c r="N28" s="235"/>
      <c r="O28" s="154"/>
      <c r="P28" s="154"/>
      <c r="Q28" s="154"/>
      <c r="R28" s="242"/>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4"/>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4"/>
      <c r="BW28" s="154"/>
      <c r="BX28" s="154"/>
      <c r="BY28" s="154"/>
      <c r="BZ28" s="154"/>
      <c r="CA28" s="154"/>
      <c r="CB28" s="165"/>
      <c r="CD28" s="169"/>
    </row>
    <row r="29" spans="2:102" s="131" customFormat="1" ht="15" customHeight="1">
      <c r="B29" s="135"/>
      <c r="C29" s="233"/>
      <c r="D29" s="234"/>
      <c r="E29" s="234"/>
      <c r="F29" s="234"/>
      <c r="G29" s="234"/>
      <c r="H29" s="234"/>
      <c r="I29" s="234"/>
      <c r="J29" s="234"/>
      <c r="K29" s="234"/>
      <c r="L29" s="234"/>
      <c r="M29" s="234"/>
      <c r="N29" s="235"/>
      <c r="O29" s="154"/>
      <c r="P29" s="154"/>
      <c r="Q29" s="154"/>
      <c r="R29" s="242"/>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4"/>
      <c r="AZ29" s="154"/>
      <c r="BA29" s="154"/>
      <c r="BB29" s="154"/>
      <c r="BC29" s="154"/>
      <c r="BD29" s="154"/>
      <c r="BE29" s="154"/>
      <c r="BF29" s="154"/>
      <c r="BG29" s="154"/>
      <c r="BH29" s="154"/>
      <c r="BI29" s="154"/>
      <c r="BJ29" s="154"/>
      <c r="BK29" s="154"/>
      <c r="BL29" s="154"/>
      <c r="BM29" s="154"/>
      <c r="BN29" s="154"/>
      <c r="BO29" s="154"/>
      <c r="BP29" s="154"/>
      <c r="BQ29" s="154"/>
      <c r="BR29" s="154"/>
      <c r="BS29" s="154"/>
      <c r="BT29" s="154"/>
      <c r="BU29" s="154"/>
      <c r="BV29" s="154"/>
      <c r="BW29" s="154"/>
      <c r="BX29" s="154"/>
      <c r="BY29" s="154"/>
      <c r="BZ29" s="154"/>
      <c r="CA29" s="154"/>
      <c r="CB29" s="165"/>
      <c r="CD29" s="169"/>
    </row>
    <row r="30" spans="2:102" s="131" customFormat="1" ht="15" customHeight="1">
      <c r="B30" s="135"/>
      <c r="C30" s="233"/>
      <c r="D30" s="234"/>
      <c r="E30" s="234"/>
      <c r="F30" s="234"/>
      <c r="G30" s="234"/>
      <c r="H30" s="234"/>
      <c r="I30" s="234"/>
      <c r="J30" s="234"/>
      <c r="K30" s="234"/>
      <c r="L30" s="234"/>
      <c r="M30" s="234"/>
      <c r="N30" s="235"/>
      <c r="O30" s="154"/>
      <c r="P30" s="154"/>
      <c r="Q30" s="154"/>
      <c r="R30" s="242"/>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4"/>
      <c r="AZ30" s="154"/>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4"/>
      <c r="BW30" s="154"/>
      <c r="BX30" s="154"/>
      <c r="BY30" s="154"/>
      <c r="BZ30" s="154"/>
      <c r="CA30" s="154"/>
      <c r="CB30" s="165"/>
      <c r="CD30" s="169"/>
    </row>
    <row r="31" spans="2:102" s="131" customFormat="1" ht="14.25" customHeight="1">
      <c r="B31" s="135"/>
      <c r="C31" s="233"/>
      <c r="D31" s="234"/>
      <c r="E31" s="234"/>
      <c r="F31" s="234"/>
      <c r="G31" s="234"/>
      <c r="H31" s="234"/>
      <c r="I31" s="234"/>
      <c r="J31" s="234"/>
      <c r="K31" s="234"/>
      <c r="L31" s="234"/>
      <c r="M31" s="234"/>
      <c r="N31" s="235"/>
      <c r="O31" s="154"/>
      <c r="P31" s="154"/>
      <c r="Q31" s="154"/>
      <c r="R31" s="242"/>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65"/>
      <c r="CD31" s="169"/>
    </row>
    <row r="32" spans="2:102" s="131" customFormat="1" ht="6" hidden="1" customHeight="1">
      <c r="B32" s="135"/>
      <c r="C32" s="233"/>
      <c r="D32" s="234"/>
      <c r="E32" s="234"/>
      <c r="F32" s="234"/>
      <c r="G32" s="234"/>
      <c r="H32" s="234"/>
      <c r="I32" s="234"/>
      <c r="J32" s="234"/>
      <c r="K32" s="234"/>
      <c r="L32" s="234"/>
      <c r="M32" s="234"/>
      <c r="N32" s="235"/>
      <c r="O32" s="154"/>
      <c r="P32" s="154"/>
      <c r="Q32" s="154"/>
      <c r="R32" s="242"/>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54"/>
      <c r="BV32" s="154"/>
      <c r="BW32" s="154"/>
      <c r="BX32" s="154"/>
      <c r="BY32" s="154"/>
      <c r="BZ32" s="154"/>
      <c r="CA32" s="154"/>
      <c r="CB32" s="165"/>
      <c r="CD32" s="169"/>
    </row>
    <row r="33" spans="2:82" s="131" customFormat="1" ht="15" customHeight="1">
      <c r="B33" s="135"/>
      <c r="C33" s="233"/>
      <c r="D33" s="234"/>
      <c r="E33" s="234"/>
      <c r="F33" s="234"/>
      <c r="G33" s="234"/>
      <c r="H33" s="234"/>
      <c r="I33" s="234"/>
      <c r="J33" s="234"/>
      <c r="K33" s="234"/>
      <c r="L33" s="234"/>
      <c r="M33" s="234"/>
      <c r="N33" s="235"/>
      <c r="O33" s="154"/>
      <c r="P33" s="154"/>
      <c r="Q33" s="154"/>
      <c r="R33" s="242"/>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4"/>
      <c r="AZ33" s="154"/>
      <c r="BA33" s="154"/>
      <c r="BB33" s="154"/>
      <c r="BC33" s="154"/>
      <c r="BD33" s="259" t="s">
        <v>11</v>
      </c>
      <c r="BE33" s="260"/>
      <c r="BF33" s="260"/>
      <c r="BG33" s="260"/>
      <c r="BH33" s="260"/>
      <c r="BI33" s="260"/>
      <c r="BJ33" s="260"/>
      <c r="BK33" s="260"/>
      <c r="BL33" s="260"/>
      <c r="BM33" s="261"/>
      <c r="BN33" s="265" t="s">
        <v>12</v>
      </c>
      <c r="BO33" s="266"/>
      <c r="BP33" s="266"/>
      <c r="BQ33" s="266"/>
      <c r="BR33" s="266"/>
      <c r="BS33" s="266"/>
      <c r="BT33" s="267"/>
      <c r="BU33" s="265" t="s">
        <v>13</v>
      </c>
      <c r="BV33" s="266"/>
      <c r="BW33" s="266"/>
      <c r="BX33" s="266"/>
      <c r="BY33" s="266"/>
      <c r="BZ33" s="266"/>
      <c r="CA33" s="271"/>
      <c r="CB33" s="165"/>
      <c r="CD33" s="169"/>
    </row>
    <row r="34" spans="2:82" s="131" customFormat="1" ht="30" customHeight="1">
      <c r="B34" s="135"/>
      <c r="C34" s="233"/>
      <c r="D34" s="234"/>
      <c r="E34" s="234"/>
      <c r="F34" s="234"/>
      <c r="G34" s="234"/>
      <c r="H34" s="234"/>
      <c r="I34" s="234"/>
      <c r="J34" s="234"/>
      <c r="K34" s="234"/>
      <c r="L34" s="234"/>
      <c r="M34" s="234"/>
      <c r="N34" s="235"/>
      <c r="O34" s="154"/>
      <c r="P34" s="154"/>
      <c r="Q34" s="154"/>
      <c r="R34" s="242"/>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4"/>
      <c r="AZ34" s="154"/>
      <c r="BA34" s="154"/>
      <c r="BB34" s="154"/>
      <c r="BC34" s="154"/>
      <c r="BD34" s="262"/>
      <c r="BE34" s="263"/>
      <c r="BF34" s="263"/>
      <c r="BG34" s="263"/>
      <c r="BH34" s="263"/>
      <c r="BI34" s="263"/>
      <c r="BJ34" s="263"/>
      <c r="BK34" s="263"/>
      <c r="BL34" s="263"/>
      <c r="BM34" s="264"/>
      <c r="BN34" s="268"/>
      <c r="BO34" s="269"/>
      <c r="BP34" s="269"/>
      <c r="BQ34" s="269"/>
      <c r="BR34" s="269"/>
      <c r="BS34" s="269"/>
      <c r="BT34" s="270"/>
      <c r="BU34" s="268"/>
      <c r="BV34" s="269"/>
      <c r="BW34" s="269"/>
      <c r="BX34" s="269"/>
      <c r="BY34" s="269"/>
      <c r="BZ34" s="269"/>
      <c r="CA34" s="272"/>
      <c r="CB34" s="165"/>
      <c r="CD34" s="169"/>
    </row>
    <row r="35" spans="2:82" s="131" customFormat="1" ht="14.5" customHeight="1">
      <c r="B35" s="135"/>
      <c r="C35" s="233"/>
      <c r="D35" s="234"/>
      <c r="E35" s="234"/>
      <c r="F35" s="234"/>
      <c r="G35" s="234"/>
      <c r="H35" s="234"/>
      <c r="I35" s="234"/>
      <c r="J35" s="234"/>
      <c r="K35" s="234"/>
      <c r="L35" s="234"/>
      <c r="M35" s="234"/>
      <c r="N35" s="235"/>
      <c r="O35" s="154"/>
      <c r="P35" s="154"/>
      <c r="Q35" s="154"/>
      <c r="R35" s="242"/>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4"/>
      <c r="AZ35" s="154"/>
      <c r="BA35" s="154"/>
      <c r="BB35" s="154"/>
      <c r="BC35" s="154"/>
      <c r="BD35" s="217" t="s">
        <v>14</v>
      </c>
      <c r="BE35" s="210"/>
      <c r="BF35" s="210"/>
      <c r="BG35" s="210"/>
      <c r="BH35" s="210"/>
      <c r="BI35" s="210"/>
      <c r="BJ35" s="210"/>
      <c r="BK35" s="210"/>
      <c r="BL35" s="210"/>
      <c r="BM35" s="211"/>
      <c r="BN35" s="320" t="s">
        <v>177</v>
      </c>
      <c r="BO35" s="210"/>
      <c r="BP35" s="210"/>
      <c r="BQ35" s="210"/>
      <c r="BR35" s="210"/>
      <c r="BS35" s="210"/>
      <c r="BT35" s="211"/>
      <c r="BU35" s="320" t="s">
        <v>178</v>
      </c>
      <c r="BV35" s="210"/>
      <c r="BW35" s="210"/>
      <c r="BX35" s="210"/>
      <c r="BY35" s="210"/>
      <c r="BZ35" s="210"/>
      <c r="CA35" s="215"/>
      <c r="CB35" s="165"/>
      <c r="CD35" s="169"/>
    </row>
    <row r="36" spans="2:82" s="131" customFormat="1" ht="15" customHeight="1">
      <c r="B36" s="135"/>
      <c r="C36" s="233"/>
      <c r="D36" s="234"/>
      <c r="E36" s="234"/>
      <c r="F36" s="234"/>
      <c r="G36" s="234"/>
      <c r="H36" s="234"/>
      <c r="I36" s="234"/>
      <c r="J36" s="234"/>
      <c r="K36" s="234"/>
      <c r="L36" s="234"/>
      <c r="M36" s="234"/>
      <c r="N36" s="235"/>
      <c r="O36" s="154"/>
      <c r="P36" s="154"/>
      <c r="Q36" s="154"/>
      <c r="R36" s="242"/>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4"/>
      <c r="AZ36" s="154"/>
      <c r="BA36" s="154"/>
      <c r="BB36" s="154"/>
      <c r="BC36" s="154"/>
      <c r="BD36" s="218"/>
      <c r="BE36" s="219"/>
      <c r="BF36" s="219"/>
      <c r="BG36" s="219"/>
      <c r="BH36" s="219"/>
      <c r="BI36" s="219"/>
      <c r="BJ36" s="219"/>
      <c r="BK36" s="219"/>
      <c r="BL36" s="219"/>
      <c r="BM36" s="220"/>
      <c r="BN36" s="212"/>
      <c r="BO36" s="213"/>
      <c r="BP36" s="213"/>
      <c r="BQ36" s="213"/>
      <c r="BR36" s="213"/>
      <c r="BS36" s="213"/>
      <c r="BT36" s="214"/>
      <c r="BU36" s="212"/>
      <c r="BV36" s="213"/>
      <c r="BW36" s="213"/>
      <c r="BX36" s="213"/>
      <c r="BY36" s="213"/>
      <c r="BZ36" s="213"/>
      <c r="CA36" s="216"/>
      <c r="CB36" s="165"/>
      <c r="CD36" s="169"/>
    </row>
    <row r="37" spans="2:82" s="131" customFormat="1" ht="14.5" customHeight="1">
      <c r="B37" s="135"/>
      <c r="C37" s="233"/>
      <c r="D37" s="234"/>
      <c r="E37" s="234"/>
      <c r="F37" s="234"/>
      <c r="G37" s="234"/>
      <c r="H37" s="234"/>
      <c r="I37" s="234"/>
      <c r="J37" s="234"/>
      <c r="K37" s="234"/>
      <c r="L37" s="234"/>
      <c r="M37" s="234"/>
      <c r="N37" s="235"/>
      <c r="O37" s="154"/>
      <c r="P37" s="154"/>
      <c r="Q37" s="154"/>
      <c r="R37" s="242"/>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4"/>
      <c r="AZ37" s="154"/>
      <c r="BA37" s="154"/>
      <c r="BB37" s="154"/>
      <c r="BC37" s="154"/>
      <c r="BD37" s="217" t="s">
        <v>15</v>
      </c>
      <c r="BE37" s="210"/>
      <c r="BF37" s="210"/>
      <c r="BG37" s="210"/>
      <c r="BH37" s="210"/>
      <c r="BI37" s="210"/>
      <c r="BJ37" s="210"/>
      <c r="BK37" s="210"/>
      <c r="BL37" s="210"/>
      <c r="BM37" s="211"/>
      <c r="BN37" s="320" t="s">
        <v>178</v>
      </c>
      <c r="BO37" s="210"/>
      <c r="BP37" s="210"/>
      <c r="BQ37" s="210"/>
      <c r="BR37" s="210"/>
      <c r="BS37" s="210"/>
      <c r="BT37" s="211"/>
      <c r="BU37" s="320" t="s">
        <v>179</v>
      </c>
      <c r="BV37" s="210"/>
      <c r="BW37" s="210"/>
      <c r="BX37" s="210"/>
      <c r="BY37" s="210"/>
      <c r="BZ37" s="210"/>
      <c r="CA37" s="215"/>
      <c r="CB37" s="165"/>
      <c r="CD37" s="169"/>
    </row>
    <row r="38" spans="2:82" s="131" customFormat="1" ht="15" customHeight="1">
      <c r="B38" s="135"/>
      <c r="C38" s="233"/>
      <c r="D38" s="234"/>
      <c r="E38" s="234"/>
      <c r="F38" s="234"/>
      <c r="G38" s="234"/>
      <c r="H38" s="234"/>
      <c r="I38" s="234"/>
      <c r="J38" s="234"/>
      <c r="K38" s="234"/>
      <c r="L38" s="234"/>
      <c r="M38" s="234"/>
      <c r="N38" s="235"/>
      <c r="O38" s="154"/>
      <c r="P38" s="154"/>
      <c r="Q38" s="154"/>
      <c r="R38" s="242"/>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4"/>
      <c r="AZ38" s="154"/>
      <c r="BA38" s="154"/>
      <c r="BB38" s="154"/>
      <c r="BC38" s="154"/>
      <c r="BD38" s="218"/>
      <c r="BE38" s="219"/>
      <c r="BF38" s="219"/>
      <c r="BG38" s="219"/>
      <c r="BH38" s="219"/>
      <c r="BI38" s="219"/>
      <c r="BJ38" s="219"/>
      <c r="BK38" s="219"/>
      <c r="BL38" s="219"/>
      <c r="BM38" s="220"/>
      <c r="BN38" s="212"/>
      <c r="BO38" s="213"/>
      <c r="BP38" s="213"/>
      <c r="BQ38" s="213"/>
      <c r="BR38" s="213"/>
      <c r="BS38" s="213"/>
      <c r="BT38" s="214"/>
      <c r="BU38" s="212"/>
      <c r="BV38" s="213"/>
      <c r="BW38" s="213"/>
      <c r="BX38" s="213"/>
      <c r="BY38" s="213"/>
      <c r="BZ38" s="213"/>
      <c r="CA38" s="216"/>
      <c r="CB38" s="165"/>
      <c r="CD38" s="169"/>
    </row>
    <row r="39" spans="2:82" s="131" customFormat="1" ht="29.25" customHeight="1">
      <c r="B39" s="135"/>
      <c r="C39" s="233"/>
      <c r="D39" s="234"/>
      <c r="E39" s="234"/>
      <c r="F39" s="234"/>
      <c r="G39" s="234"/>
      <c r="H39" s="234"/>
      <c r="I39" s="234"/>
      <c r="J39" s="234"/>
      <c r="K39" s="234"/>
      <c r="L39" s="234"/>
      <c r="M39" s="234"/>
      <c r="N39" s="235"/>
      <c r="O39" s="154"/>
      <c r="P39" s="154"/>
      <c r="Q39" s="154"/>
      <c r="R39" s="242"/>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4"/>
      <c r="AZ39" s="154"/>
      <c r="BA39" s="154"/>
      <c r="BB39" s="154"/>
      <c r="BC39" s="154"/>
      <c r="BD39" s="224" t="s">
        <v>16</v>
      </c>
      <c r="BE39" s="225"/>
      <c r="BF39" s="225"/>
      <c r="BG39" s="225"/>
      <c r="BH39" s="225"/>
      <c r="BI39" s="225"/>
      <c r="BJ39" s="225"/>
      <c r="BK39" s="225"/>
      <c r="BL39" s="225"/>
      <c r="BM39" s="225"/>
      <c r="BN39" s="225" t="s">
        <v>17</v>
      </c>
      <c r="BO39" s="225"/>
      <c r="BP39" s="225"/>
      <c r="BQ39" s="225"/>
      <c r="BR39" s="225"/>
      <c r="BS39" s="225"/>
      <c r="BT39" s="225"/>
      <c r="BU39" s="225"/>
      <c r="BV39" s="225"/>
      <c r="BW39" s="225"/>
      <c r="BX39" s="225"/>
      <c r="BY39" s="225"/>
      <c r="BZ39" s="225"/>
      <c r="CA39" s="230"/>
      <c r="CB39" s="165"/>
      <c r="CD39" s="169"/>
    </row>
    <row r="40" spans="2:82" s="131" customFormat="1" ht="20.25" customHeight="1">
      <c r="B40" s="135"/>
      <c r="C40" s="233"/>
      <c r="D40" s="234"/>
      <c r="E40" s="234"/>
      <c r="F40" s="234"/>
      <c r="G40" s="234"/>
      <c r="H40" s="234"/>
      <c r="I40" s="234"/>
      <c r="J40" s="234"/>
      <c r="K40" s="234"/>
      <c r="L40" s="234"/>
      <c r="M40" s="234"/>
      <c r="N40" s="235"/>
      <c r="O40" s="154"/>
      <c r="P40" s="154"/>
      <c r="Q40" s="154"/>
      <c r="R40" s="242"/>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4"/>
      <c r="AZ40" s="154"/>
      <c r="BA40" s="154"/>
      <c r="BB40" s="154"/>
      <c r="BC40" s="154"/>
      <c r="BD40" s="226"/>
      <c r="BE40" s="227"/>
      <c r="BF40" s="227"/>
      <c r="BG40" s="227"/>
      <c r="BH40" s="227"/>
      <c r="BI40" s="227"/>
      <c r="BJ40" s="227"/>
      <c r="BK40" s="227"/>
      <c r="BL40" s="227"/>
      <c r="BM40" s="227"/>
      <c r="BN40" s="227"/>
      <c r="BO40" s="227"/>
      <c r="BP40" s="227"/>
      <c r="BQ40" s="227"/>
      <c r="BR40" s="227"/>
      <c r="BS40" s="227"/>
      <c r="BT40" s="227"/>
      <c r="BU40" s="227"/>
      <c r="BV40" s="227"/>
      <c r="BW40" s="227"/>
      <c r="BX40" s="227"/>
      <c r="BY40" s="227"/>
      <c r="BZ40" s="227"/>
      <c r="CA40" s="231"/>
      <c r="CB40" s="165"/>
      <c r="CD40" s="169"/>
    </row>
    <row r="41" spans="2:82" s="131" customFormat="1" ht="26.25" customHeight="1">
      <c r="B41" s="146"/>
      <c r="C41" s="233"/>
      <c r="D41" s="234"/>
      <c r="E41" s="234"/>
      <c r="F41" s="234"/>
      <c r="G41" s="234"/>
      <c r="H41" s="234"/>
      <c r="I41" s="234"/>
      <c r="J41" s="234"/>
      <c r="K41" s="234"/>
      <c r="L41" s="234"/>
      <c r="M41" s="234"/>
      <c r="N41" s="235"/>
      <c r="O41" s="154"/>
      <c r="P41" s="154"/>
      <c r="Q41" s="154"/>
      <c r="R41" s="242"/>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4"/>
      <c r="AZ41" s="154"/>
      <c r="BA41" s="154"/>
      <c r="BB41" s="154"/>
      <c r="BC41" s="154"/>
      <c r="BD41" s="226"/>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31"/>
      <c r="CB41" s="165"/>
      <c r="CD41" s="170"/>
    </row>
    <row r="42" spans="2:82" s="131" customFormat="1" ht="7.5" customHeight="1">
      <c r="B42" s="146"/>
      <c r="C42" s="233"/>
      <c r="D42" s="234"/>
      <c r="E42" s="234"/>
      <c r="F42" s="234"/>
      <c r="G42" s="234"/>
      <c r="H42" s="234"/>
      <c r="I42" s="234"/>
      <c r="J42" s="234"/>
      <c r="K42" s="234"/>
      <c r="L42" s="234"/>
      <c r="M42" s="234"/>
      <c r="N42" s="235"/>
      <c r="O42" s="154"/>
      <c r="P42" s="154"/>
      <c r="Q42" s="154"/>
      <c r="R42" s="242"/>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4"/>
      <c r="AZ42" s="154"/>
      <c r="BA42" s="154"/>
      <c r="BB42" s="154"/>
      <c r="BC42" s="154"/>
      <c r="BD42" s="226"/>
      <c r="BE42" s="227"/>
      <c r="BF42" s="227"/>
      <c r="BG42" s="227"/>
      <c r="BH42" s="227"/>
      <c r="BI42" s="227"/>
      <c r="BJ42" s="227"/>
      <c r="BK42" s="227"/>
      <c r="BL42" s="227"/>
      <c r="BM42" s="227"/>
      <c r="BN42" s="227"/>
      <c r="BO42" s="227"/>
      <c r="BP42" s="227"/>
      <c r="BQ42" s="227"/>
      <c r="BR42" s="227"/>
      <c r="BS42" s="227"/>
      <c r="BT42" s="227"/>
      <c r="BU42" s="227"/>
      <c r="BV42" s="227"/>
      <c r="BW42" s="227"/>
      <c r="BX42" s="227"/>
      <c r="BY42" s="227"/>
      <c r="BZ42" s="227"/>
      <c r="CA42" s="231"/>
      <c r="CB42" s="165"/>
      <c r="CD42" s="170"/>
    </row>
    <row r="43" spans="2:82" s="131" customFormat="1" ht="3" customHeight="1">
      <c r="B43" s="147"/>
      <c r="C43" s="233"/>
      <c r="D43" s="234"/>
      <c r="E43" s="234"/>
      <c r="F43" s="234"/>
      <c r="G43" s="234"/>
      <c r="H43" s="234"/>
      <c r="I43" s="234"/>
      <c r="J43" s="234"/>
      <c r="K43" s="234"/>
      <c r="L43" s="234"/>
      <c r="M43" s="234"/>
      <c r="N43" s="235"/>
      <c r="O43" s="154"/>
      <c r="P43" s="154"/>
      <c r="Q43" s="154"/>
      <c r="R43" s="242"/>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4"/>
      <c r="AZ43" s="154"/>
      <c r="BA43" s="154"/>
      <c r="BB43" s="154"/>
      <c r="BC43" s="154"/>
      <c r="BD43" s="228"/>
      <c r="BE43" s="229"/>
      <c r="BF43" s="229"/>
      <c r="BG43" s="229"/>
      <c r="BH43" s="229"/>
      <c r="BI43" s="229"/>
      <c r="BJ43" s="229"/>
      <c r="BK43" s="229"/>
      <c r="BL43" s="229"/>
      <c r="BM43" s="229"/>
      <c r="BN43" s="229"/>
      <c r="BO43" s="229"/>
      <c r="BP43" s="229"/>
      <c r="BQ43" s="229"/>
      <c r="BR43" s="229"/>
      <c r="BS43" s="229"/>
      <c r="BT43" s="229"/>
      <c r="BU43" s="229"/>
      <c r="BV43" s="229"/>
      <c r="BW43" s="229"/>
      <c r="BX43" s="229"/>
      <c r="BY43" s="229"/>
      <c r="BZ43" s="229"/>
      <c r="CA43" s="232"/>
      <c r="CB43" s="165"/>
      <c r="CD43" s="160"/>
    </row>
    <row r="44" spans="2:82" s="131" customFormat="1" ht="14.5" customHeight="1">
      <c r="B44" s="147"/>
      <c r="C44" s="233"/>
      <c r="D44" s="234"/>
      <c r="E44" s="234"/>
      <c r="F44" s="234"/>
      <c r="G44" s="234"/>
      <c r="H44" s="234"/>
      <c r="I44" s="234"/>
      <c r="J44" s="234"/>
      <c r="K44" s="234"/>
      <c r="L44" s="234"/>
      <c r="M44" s="234"/>
      <c r="N44" s="235"/>
      <c r="O44" s="154"/>
      <c r="P44" s="154"/>
      <c r="Q44" s="154"/>
      <c r="R44" s="242"/>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4"/>
      <c r="AZ44" s="154"/>
      <c r="BA44" s="154"/>
      <c r="BB44" s="154"/>
      <c r="BC44" s="154"/>
      <c r="BD44" s="256" t="s">
        <v>18</v>
      </c>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165"/>
      <c r="CD44" s="160"/>
    </row>
    <row r="45" spans="2:82" s="131" customFormat="1" ht="14.5" customHeight="1">
      <c r="B45" s="147"/>
      <c r="C45" s="233"/>
      <c r="D45" s="234"/>
      <c r="E45" s="234"/>
      <c r="F45" s="234"/>
      <c r="G45" s="234"/>
      <c r="H45" s="234"/>
      <c r="I45" s="234"/>
      <c r="J45" s="234"/>
      <c r="K45" s="234"/>
      <c r="L45" s="234"/>
      <c r="M45" s="234"/>
      <c r="N45" s="235"/>
      <c r="O45" s="154"/>
      <c r="P45" s="154"/>
      <c r="Q45" s="154"/>
      <c r="R45" s="242"/>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4"/>
      <c r="AZ45" s="154"/>
      <c r="BA45" s="154"/>
      <c r="BB45" s="154"/>
      <c r="BC45" s="154"/>
      <c r="BD45" s="258"/>
      <c r="BE45" s="258"/>
      <c r="BF45" s="258"/>
      <c r="BG45" s="258"/>
      <c r="BH45" s="258"/>
      <c r="BI45" s="258"/>
      <c r="BJ45" s="258"/>
      <c r="BK45" s="258"/>
      <c r="BL45" s="258"/>
      <c r="BM45" s="258"/>
      <c r="BN45" s="258"/>
      <c r="BO45" s="258"/>
      <c r="BP45" s="258"/>
      <c r="BQ45" s="258"/>
      <c r="BR45" s="258"/>
      <c r="BS45" s="258"/>
      <c r="BT45" s="258"/>
      <c r="BU45" s="258"/>
      <c r="BV45" s="258"/>
      <c r="BW45" s="258"/>
      <c r="BX45" s="258"/>
      <c r="BY45" s="258"/>
      <c r="BZ45" s="258"/>
      <c r="CA45" s="258"/>
      <c r="CB45" s="165"/>
      <c r="CD45" s="160"/>
    </row>
    <row r="46" spans="2:82" s="131" customFormat="1" ht="58.5" customHeight="1">
      <c r="B46" s="147"/>
      <c r="C46" s="236"/>
      <c r="D46" s="237"/>
      <c r="E46" s="237"/>
      <c r="F46" s="237"/>
      <c r="G46" s="237"/>
      <c r="H46" s="237"/>
      <c r="I46" s="237"/>
      <c r="J46" s="237"/>
      <c r="K46" s="237"/>
      <c r="L46" s="237"/>
      <c r="M46" s="237"/>
      <c r="N46" s="238"/>
      <c r="O46" s="154"/>
      <c r="P46" s="154"/>
      <c r="Q46" s="154"/>
      <c r="R46" s="245"/>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7"/>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48"/>
      <c r="BZ46" s="154"/>
      <c r="CA46" s="154"/>
      <c r="CB46" s="165"/>
      <c r="CD46" s="160"/>
    </row>
    <row r="47" spans="2:82" s="131" customFormat="1">
      <c r="B47" s="147"/>
      <c r="C47" s="148"/>
      <c r="D47" s="148"/>
      <c r="E47" s="148"/>
      <c r="F47" s="148"/>
      <c r="G47" s="148"/>
      <c r="H47" s="148"/>
      <c r="I47" s="148"/>
      <c r="J47" s="148"/>
      <c r="K47" s="148"/>
      <c r="L47" s="148"/>
      <c r="M47" s="148"/>
      <c r="N47" s="148"/>
      <c r="O47" s="154"/>
      <c r="P47" s="154"/>
      <c r="Q47" s="154"/>
      <c r="R47" s="154"/>
      <c r="S47" s="154"/>
      <c r="T47" s="154"/>
      <c r="U47" s="154"/>
      <c r="V47" s="154"/>
      <c r="W47" s="154"/>
      <c r="X47" s="154"/>
      <c r="Y47" s="154"/>
      <c r="Z47" s="160"/>
      <c r="AA47" s="160"/>
      <c r="AB47" s="154"/>
      <c r="AC47" s="154"/>
      <c r="AD47" s="154"/>
      <c r="AE47" s="154"/>
      <c r="AF47" s="154"/>
      <c r="AG47" s="154"/>
      <c r="AH47" s="154"/>
      <c r="AI47" s="154"/>
      <c r="AJ47" s="154"/>
      <c r="AK47" s="154"/>
      <c r="AL47" s="154"/>
      <c r="AM47" s="154"/>
      <c r="AN47" s="148"/>
      <c r="AO47" s="148"/>
      <c r="AP47" s="148"/>
      <c r="AQ47" s="148"/>
      <c r="AR47" s="148"/>
      <c r="AS47" s="148"/>
      <c r="AT47" s="148"/>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48"/>
      <c r="BZ47" s="154"/>
      <c r="CA47" s="154"/>
      <c r="CB47" s="165"/>
      <c r="CD47" s="171"/>
    </row>
    <row r="48" spans="2:82" s="131" customFormat="1" ht="18.649999999999999" customHeight="1">
      <c r="B48" s="147"/>
      <c r="C48" s="197" t="s">
        <v>19</v>
      </c>
      <c r="D48" s="198"/>
      <c r="E48" s="198"/>
      <c r="F48" s="198"/>
      <c r="G48" s="198"/>
      <c r="H48" s="198"/>
      <c r="I48" s="198"/>
      <c r="J48" s="198"/>
      <c r="K48" s="198"/>
      <c r="L48" s="198"/>
      <c r="M48" s="198"/>
      <c r="N48" s="199"/>
      <c r="O48" s="154"/>
      <c r="P48" s="154"/>
      <c r="Q48" s="154"/>
      <c r="R48" s="239" t="s">
        <v>20</v>
      </c>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9"/>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48"/>
      <c r="BZ48" s="154"/>
      <c r="CA48" s="154"/>
      <c r="CB48" s="165"/>
      <c r="CD48" s="171"/>
    </row>
    <row r="49" spans="2:82" s="131" customFormat="1">
      <c r="B49" s="147"/>
      <c r="C49" s="233"/>
      <c r="D49" s="234"/>
      <c r="E49" s="234"/>
      <c r="F49" s="234"/>
      <c r="G49" s="234"/>
      <c r="H49" s="234"/>
      <c r="I49" s="234"/>
      <c r="J49" s="234"/>
      <c r="K49" s="234"/>
      <c r="L49" s="234"/>
      <c r="M49" s="234"/>
      <c r="N49" s="235"/>
      <c r="O49" s="154"/>
      <c r="P49" s="154"/>
      <c r="Q49" s="154"/>
      <c r="R49" s="250"/>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2"/>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154"/>
      <c r="BY49" s="148"/>
      <c r="BZ49" s="154"/>
      <c r="CA49" s="154"/>
      <c r="CB49" s="165"/>
      <c r="CD49" s="171"/>
    </row>
    <row r="50" spans="2:82" s="131" customFormat="1">
      <c r="B50" s="147"/>
      <c r="C50" s="233"/>
      <c r="D50" s="234"/>
      <c r="E50" s="234"/>
      <c r="F50" s="234"/>
      <c r="G50" s="234"/>
      <c r="H50" s="234"/>
      <c r="I50" s="234"/>
      <c r="J50" s="234"/>
      <c r="K50" s="234"/>
      <c r="L50" s="234"/>
      <c r="M50" s="234"/>
      <c r="N50" s="235"/>
      <c r="O50" s="154"/>
      <c r="P50" s="154"/>
      <c r="Q50" s="154"/>
      <c r="R50" s="250"/>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2"/>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148"/>
      <c r="BZ50" s="154"/>
      <c r="CA50" s="154"/>
      <c r="CB50" s="165"/>
      <c r="CD50" s="171"/>
    </row>
    <row r="51" spans="2:82" s="131" customFormat="1" ht="14.5" customHeight="1">
      <c r="B51" s="147"/>
      <c r="C51" s="233"/>
      <c r="D51" s="234"/>
      <c r="E51" s="234"/>
      <c r="F51" s="234"/>
      <c r="G51" s="234"/>
      <c r="H51" s="234"/>
      <c r="I51" s="234"/>
      <c r="J51" s="234"/>
      <c r="K51" s="234"/>
      <c r="L51" s="234"/>
      <c r="M51" s="234"/>
      <c r="N51" s="235"/>
      <c r="O51" s="154"/>
      <c r="P51" s="154"/>
      <c r="Q51" s="154"/>
      <c r="R51" s="250"/>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2"/>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48"/>
      <c r="BZ51" s="154"/>
      <c r="CA51" s="154"/>
      <c r="CB51" s="165"/>
      <c r="CD51" s="171"/>
    </row>
    <row r="52" spans="2:82" s="131" customFormat="1">
      <c r="B52" s="147"/>
      <c r="C52" s="233"/>
      <c r="D52" s="234"/>
      <c r="E52" s="234"/>
      <c r="F52" s="234"/>
      <c r="G52" s="234"/>
      <c r="H52" s="234"/>
      <c r="I52" s="234"/>
      <c r="J52" s="234"/>
      <c r="K52" s="234"/>
      <c r="L52" s="234"/>
      <c r="M52" s="234"/>
      <c r="N52" s="235"/>
      <c r="O52" s="154"/>
      <c r="P52" s="154"/>
      <c r="Q52" s="154"/>
      <c r="R52" s="250"/>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2"/>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c r="BW52" s="154"/>
      <c r="BX52" s="154"/>
      <c r="BY52" s="148"/>
      <c r="BZ52" s="154"/>
      <c r="CA52" s="154"/>
      <c r="CB52" s="165"/>
      <c r="CD52" s="171"/>
    </row>
    <row r="53" spans="2:82" s="131" customFormat="1" ht="14.5" customHeight="1">
      <c r="B53" s="147"/>
      <c r="C53" s="233"/>
      <c r="D53" s="234"/>
      <c r="E53" s="234"/>
      <c r="F53" s="234"/>
      <c r="G53" s="234"/>
      <c r="H53" s="234"/>
      <c r="I53" s="234"/>
      <c r="J53" s="234"/>
      <c r="K53" s="234"/>
      <c r="L53" s="234"/>
      <c r="M53" s="234"/>
      <c r="N53" s="235"/>
      <c r="O53" s="154"/>
      <c r="P53" s="154"/>
      <c r="Q53" s="154"/>
      <c r="R53" s="250"/>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2"/>
      <c r="AZ53" s="154"/>
      <c r="BA53" s="154"/>
      <c r="BB53" s="154"/>
      <c r="BC53" s="154"/>
      <c r="BD53" s="154"/>
      <c r="BE53" s="154"/>
      <c r="BF53" s="154"/>
      <c r="BG53" s="154"/>
      <c r="BH53" s="154"/>
      <c r="BI53" s="154"/>
      <c r="BJ53" s="154"/>
      <c r="BK53" s="154"/>
      <c r="BL53" s="154"/>
      <c r="BM53" s="154"/>
      <c r="BN53" s="154"/>
      <c r="BO53" s="154"/>
      <c r="BP53" s="154"/>
      <c r="BQ53" s="154"/>
      <c r="BR53" s="154"/>
      <c r="BS53" s="154"/>
      <c r="BT53" s="154"/>
      <c r="BU53" s="154"/>
      <c r="BV53" s="154"/>
      <c r="BW53" s="154"/>
      <c r="BX53" s="154"/>
      <c r="BY53" s="148"/>
      <c r="BZ53" s="154"/>
      <c r="CA53" s="154"/>
      <c r="CB53" s="165"/>
      <c r="CD53" s="171"/>
    </row>
    <row r="54" spans="2:82" s="131" customFormat="1">
      <c r="B54" s="147"/>
      <c r="C54" s="233"/>
      <c r="D54" s="234"/>
      <c r="E54" s="234"/>
      <c r="F54" s="234"/>
      <c r="G54" s="234"/>
      <c r="H54" s="234"/>
      <c r="I54" s="234"/>
      <c r="J54" s="234"/>
      <c r="K54" s="234"/>
      <c r="L54" s="234"/>
      <c r="M54" s="234"/>
      <c r="N54" s="235"/>
      <c r="O54" s="154"/>
      <c r="P54" s="154"/>
      <c r="Q54" s="154"/>
      <c r="R54" s="250"/>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2"/>
      <c r="AZ54" s="154"/>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c r="BW54" s="154"/>
      <c r="BX54" s="154"/>
      <c r="BY54" s="148"/>
      <c r="BZ54" s="154"/>
      <c r="CA54" s="154"/>
      <c r="CB54" s="165"/>
      <c r="CD54" s="171"/>
    </row>
    <row r="55" spans="2:82" s="131" customFormat="1">
      <c r="B55" s="147"/>
      <c r="C55" s="236"/>
      <c r="D55" s="237"/>
      <c r="E55" s="237"/>
      <c r="F55" s="237"/>
      <c r="G55" s="237"/>
      <c r="H55" s="237"/>
      <c r="I55" s="237"/>
      <c r="J55" s="237"/>
      <c r="K55" s="237"/>
      <c r="L55" s="237"/>
      <c r="M55" s="237"/>
      <c r="N55" s="238"/>
      <c r="O55" s="154"/>
      <c r="P55" s="154"/>
      <c r="Q55" s="154"/>
      <c r="R55" s="253"/>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5"/>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48"/>
      <c r="BZ55" s="154"/>
      <c r="CA55" s="154"/>
      <c r="CB55" s="165"/>
      <c r="CD55" s="171"/>
    </row>
    <row r="56" spans="2:82" s="131" customFormat="1">
      <c r="B56" s="149"/>
      <c r="C56" s="150"/>
      <c r="D56" s="150"/>
      <c r="E56" s="150"/>
      <c r="F56" s="150"/>
      <c r="G56" s="150"/>
      <c r="H56" s="150"/>
      <c r="I56" s="150"/>
      <c r="J56" s="150"/>
      <c r="K56" s="150"/>
      <c r="L56" s="150"/>
      <c r="M56" s="150"/>
      <c r="N56" s="150"/>
      <c r="O56" s="150"/>
      <c r="P56" s="150"/>
      <c r="Q56" s="150"/>
      <c r="R56" s="150"/>
      <c r="S56" s="150"/>
      <c r="T56" s="150"/>
      <c r="U56" s="150"/>
      <c r="V56" s="150"/>
      <c r="W56" s="159"/>
      <c r="X56" s="159"/>
      <c r="Y56" s="159"/>
      <c r="Z56" s="161"/>
      <c r="AA56" s="161"/>
      <c r="AB56" s="161"/>
      <c r="AC56" s="161"/>
      <c r="AD56" s="161"/>
      <c r="AE56" s="161"/>
      <c r="AF56" s="161"/>
      <c r="AG56" s="161"/>
      <c r="AH56" s="161"/>
      <c r="AI56" s="161"/>
      <c r="AJ56" s="161"/>
      <c r="AK56" s="161"/>
      <c r="AL56" s="161"/>
      <c r="AM56" s="161"/>
      <c r="AN56" s="161"/>
      <c r="AO56" s="161"/>
      <c r="AP56" s="161"/>
      <c r="AQ56" s="161"/>
      <c r="AR56" s="161"/>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59"/>
      <c r="BX56" s="159"/>
      <c r="BY56" s="159"/>
      <c r="BZ56" s="159"/>
      <c r="CA56" s="159"/>
      <c r="CB56" s="166"/>
    </row>
    <row r="57" spans="2:82" s="131" customFormat="1">
      <c r="B57" s="151"/>
      <c r="C57" s="144"/>
      <c r="D57" s="144"/>
      <c r="E57" s="144"/>
      <c r="F57" s="144"/>
      <c r="G57" s="144"/>
      <c r="H57" s="144"/>
      <c r="I57" s="144"/>
      <c r="X57" s="154"/>
      <c r="Y57" s="154"/>
      <c r="Z57" s="154"/>
      <c r="AA57" s="154"/>
      <c r="AB57" s="154"/>
      <c r="AC57" s="154"/>
      <c r="AD57" s="154"/>
      <c r="AE57" s="154"/>
      <c r="AF57" s="154"/>
      <c r="AG57" s="154"/>
      <c r="AH57" s="154"/>
      <c r="AI57" s="154"/>
      <c r="AJ57" s="154"/>
      <c r="AK57" s="154"/>
      <c r="AL57" s="154"/>
      <c r="AM57" s="154"/>
      <c r="AN57" s="154"/>
      <c r="AO57" s="154"/>
      <c r="AP57" s="154"/>
      <c r="AQ57" s="154"/>
      <c r="AR57" s="154"/>
    </row>
    <row r="58" spans="2:82" s="131" customFormat="1" ht="18" customHeight="1">
      <c r="B58" s="188" t="s">
        <v>21</v>
      </c>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89"/>
      <c r="BR58" s="189"/>
      <c r="BS58" s="189"/>
      <c r="BT58" s="189"/>
      <c r="BU58" s="189"/>
      <c r="BV58" s="189"/>
      <c r="BW58" s="189"/>
      <c r="BX58" s="189"/>
      <c r="BY58" s="189"/>
      <c r="BZ58" s="189"/>
      <c r="CA58" s="189"/>
      <c r="CB58" s="190"/>
    </row>
    <row r="59" spans="2:82" s="131" customFormat="1" ht="5.15" customHeight="1">
      <c r="B59" s="152"/>
      <c r="C59" s="145"/>
      <c r="D59" s="145"/>
      <c r="E59" s="145"/>
      <c r="F59" s="145"/>
      <c r="G59" s="145"/>
      <c r="H59" s="145"/>
      <c r="I59" s="145"/>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4"/>
      <c r="BR59" s="154"/>
      <c r="BS59" s="154"/>
      <c r="BT59" s="154"/>
      <c r="BU59" s="154"/>
      <c r="BV59" s="154"/>
      <c r="BW59" s="154"/>
      <c r="BX59" s="154"/>
      <c r="BY59" s="154"/>
      <c r="BZ59" s="154"/>
      <c r="CA59" s="154"/>
      <c r="CB59" s="165"/>
    </row>
    <row r="60" spans="2:82" s="131" customFormat="1" ht="15.5">
      <c r="B60" s="153"/>
      <c r="C60" s="145"/>
      <c r="D60" s="145"/>
      <c r="E60" s="154"/>
      <c r="F60" s="155"/>
      <c r="G60" s="155"/>
      <c r="H60" s="155"/>
      <c r="I60" s="155"/>
      <c r="J60" s="155"/>
      <c r="K60" s="154"/>
      <c r="L60" s="154"/>
      <c r="M60" s="157" t="s">
        <v>22</v>
      </c>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U60" s="157"/>
      <c r="AV60" s="157"/>
      <c r="AW60" s="157"/>
      <c r="AX60" s="157" t="s">
        <v>23</v>
      </c>
      <c r="AY60" s="157"/>
      <c r="AZ60" s="157"/>
      <c r="BA60" s="157"/>
      <c r="BB60" s="157"/>
      <c r="BC60" s="154"/>
      <c r="BD60" s="154"/>
      <c r="BE60" s="154"/>
      <c r="BF60" s="154"/>
      <c r="BG60" s="162"/>
      <c r="BH60" s="154"/>
      <c r="BI60" s="162"/>
      <c r="BJ60" s="162"/>
      <c r="BK60" s="162"/>
      <c r="BL60" s="162"/>
      <c r="BM60" s="162"/>
      <c r="BN60" s="162"/>
      <c r="BO60" s="162"/>
      <c r="BP60" s="162"/>
      <c r="BQ60" s="162"/>
      <c r="BR60" s="162"/>
      <c r="BS60" s="162"/>
      <c r="BT60" s="162"/>
      <c r="BU60" s="162"/>
      <c r="BV60" s="162"/>
      <c r="BW60" s="162"/>
      <c r="BX60" s="162"/>
      <c r="BY60" s="162"/>
      <c r="BZ60" s="162"/>
      <c r="CA60" s="162"/>
      <c r="CB60" s="167"/>
    </row>
    <row r="61" spans="2:82" s="131" customFormat="1" ht="5.15" customHeight="1">
      <c r="B61" s="152"/>
      <c r="C61" s="145"/>
      <c r="D61" s="145"/>
      <c r="E61" s="154"/>
      <c r="F61" s="156"/>
      <c r="G61" s="156"/>
      <c r="H61" s="156"/>
      <c r="I61" s="156"/>
      <c r="J61" s="156"/>
      <c r="K61" s="156"/>
      <c r="L61" s="156"/>
      <c r="M61" s="156"/>
      <c r="N61" s="156"/>
      <c r="O61" s="156"/>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4"/>
      <c r="BQ61" s="154"/>
      <c r="BR61" s="154"/>
      <c r="BS61" s="154"/>
      <c r="BT61" s="154"/>
      <c r="BU61" s="154"/>
      <c r="BV61" s="154"/>
      <c r="BW61" s="154"/>
      <c r="BX61" s="154"/>
      <c r="BY61" s="154"/>
      <c r="BZ61" s="154"/>
      <c r="CA61" s="154"/>
      <c r="CB61" s="165"/>
    </row>
    <row r="62" spans="2:82" s="131" customFormat="1" ht="14.5" customHeight="1">
      <c r="B62" s="152"/>
      <c r="C62" s="145"/>
      <c r="D62" s="145"/>
      <c r="E62" s="154"/>
      <c r="F62" s="154"/>
      <c r="G62" s="154"/>
      <c r="H62" s="154"/>
      <c r="I62" s="154"/>
      <c r="J62" s="154"/>
      <c r="K62" s="154"/>
      <c r="L62" s="154"/>
      <c r="M62" s="223" t="s">
        <v>24</v>
      </c>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1"/>
      <c r="AW62" s="221"/>
      <c r="AX62" s="221"/>
      <c r="AY62" s="223" t="s">
        <v>25</v>
      </c>
      <c r="AZ62" s="223"/>
      <c r="BA62" s="223"/>
      <c r="BB62" s="223"/>
      <c r="BC62" s="223"/>
      <c r="BD62" s="223"/>
      <c r="BE62" s="223"/>
      <c r="BF62" s="223"/>
      <c r="BG62" s="223"/>
      <c r="BH62" s="223"/>
      <c r="BI62" s="223"/>
      <c r="BJ62" s="223"/>
      <c r="BK62" s="223"/>
      <c r="BL62" s="223"/>
      <c r="BM62" s="223"/>
      <c r="BN62" s="223"/>
      <c r="BO62" s="223"/>
      <c r="BP62" s="223"/>
      <c r="BQ62" s="223"/>
      <c r="BR62" s="223"/>
      <c r="BS62" s="223"/>
      <c r="BT62" s="223"/>
      <c r="BU62" s="223"/>
      <c r="BV62" s="223"/>
      <c r="BW62" s="223"/>
      <c r="BX62" s="223"/>
      <c r="BY62" s="223"/>
      <c r="BZ62" s="223"/>
      <c r="CA62" s="223"/>
      <c r="CB62" s="168"/>
    </row>
    <row r="63" spans="2:82" s="131" customFormat="1" ht="14.5" customHeight="1">
      <c r="B63" s="152"/>
      <c r="C63" s="145"/>
      <c r="D63" s="145"/>
      <c r="E63" s="154"/>
      <c r="F63" s="154"/>
      <c r="G63" s="154"/>
      <c r="H63" s="154"/>
      <c r="I63" s="154"/>
      <c r="J63" s="154"/>
      <c r="K63" s="154"/>
      <c r="L63" s="154"/>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1"/>
      <c r="AW63" s="221"/>
      <c r="AX63" s="221"/>
      <c r="AY63" s="223"/>
      <c r="AZ63" s="223"/>
      <c r="BA63" s="223"/>
      <c r="BB63" s="223"/>
      <c r="BC63" s="223"/>
      <c r="BD63" s="223"/>
      <c r="BE63" s="223"/>
      <c r="BF63" s="223"/>
      <c r="BG63" s="223"/>
      <c r="BH63" s="223"/>
      <c r="BI63" s="223"/>
      <c r="BJ63" s="223"/>
      <c r="BK63" s="223"/>
      <c r="BL63" s="223"/>
      <c r="BM63" s="223"/>
      <c r="BN63" s="223"/>
      <c r="BO63" s="223"/>
      <c r="BP63" s="223"/>
      <c r="BQ63" s="223"/>
      <c r="BR63" s="223"/>
      <c r="BS63" s="223"/>
      <c r="BT63" s="223"/>
      <c r="BU63" s="223"/>
      <c r="BV63" s="223"/>
      <c r="BW63" s="223"/>
      <c r="BX63" s="223"/>
      <c r="BY63" s="223"/>
      <c r="BZ63" s="223"/>
      <c r="CA63" s="223"/>
      <c r="CB63" s="168"/>
    </row>
    <row r="64" spans="2:82" s="131" customFormat="1" ht="14.5" customHeight="1">
      <c r="B64" s="152"/>
      <c r="C64" s="145"/>
      <c r="D64" s="145"/>
      <c r="E64" s="154"/>
      <c r="F64" s="154"/>
      <c r="G64" s="154"/>
      <c r="H64" s="154"/>
      <c r="I64" s="154"/>
      <c r="J64" s="154"/>
      <c r="K64" s="154"/>
      <c r="L64" s="154"/>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1"/>
      <c r="AW64" s="221"/>
      <c r="AX64" s="221"/>
      <c r="AY64" s="223"/>
      <c r="AZ64" s="223"/>
      <c r="BA64" s="223"/>
      <c r="BB64" s="223"/>
      <c r="BC64" s="223"/>
      <c r="BD64" s="223"/>
      <c r="BE64" s="223"/>
      <c r="BF64" s="223"/>
      <c r="BG64" s="223"/>
      <c r="BH64" s="223"/>
      <c r="BI64" s="223"/>
      <c r="BJ64" s="223"/>
      <c r="BK64" s="223"/>
      <c r="BL64" s="223"/>
      <c r="BM64" s="223"/>
      <c r="BN64" s="223"/>
      <c r="BO64" s="223"/>
      <c r="BP64" s="223"/>
      <c r="BQ64" s="223"/>
      <c r="BR64" s="223"/>
      <c r="BS64" s="223"/>
      <c r="BT64" s="223"/>
      <c r="BU64" s="223"/>
      <c r="BV64" s="223"/>
      <c r="BW64" s="223"/>
      <c r="BX64" s="223"/>
      <c r="BY64" s="223"/>
      <c r="BZ64" s="223"/>
      <c r="CA64" s="223"/>
      <c r="CB64" s="168"/>
    </row>
    <row r="65" spans="2:80" s="131" customFormat="1">
      <c r="B65" s="152"/>
      <c r="C65" s="145"/>
      <c r="D65" s="145"/>
      <c r="E65" s="154"/>
      <c r="F65" s="154"/>
      <c r="G65" s="154"/>
      <c r="H65" s="154"/>
      <c r="I65" s="154"/>
      <c r="J65" s="154"/>
      <c r="K65" s="154"/>
      <c r="L65" s="154"/>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1"/>
      <c r="AW65" s="221"/>
      <c r="AX65" s="221"/>
      <c r="AY65" s="223"/>
      <c r="AZ65" s="223"/>
      <c r="BA65" s="223"/>
      <c r="BB65" s="223"/>
      <c r="BC65" s="223"/>
      <c r="BD65" s="223"/>
      <c r="BE65" s="223"/>
      <c r="BF65" s="223"/>
      <c r="BG65" s="223"/>
      <c r="BH65" s="223"/>
      <c r="BI65" s="223"/>
      <c r="BJ65" s="223"/>
      <c r="BK65" s="223"/>
      <c r="BL65" s="223"/>
      <c r="BM65" s="223"/>
      <c r="BN65" s="223"/>
      <c r="BO65" s="223"/>
      <c r="BP65" s="223"/>
      <c r="BQ65" s="223"/>
      <c r="BR65" s="223"/>
      <c r="BS65" s="223"/>
      <c r="BT65" s="223"/>
      <c r="BU65" s="223"/>
      <c r="BV65" s="223"/>
      <c r="BW65" s="223"/>
      <c r="BX65" s="223"/>
      <c r="BY65" s="223"/>
      <c r="BZ65" s="223"/>
      <c r="CA65" s="223"/>
      <c r="CB65" s="168"/>
    </row>
    <row r="66" spans="2:80" s="131" customFormat="1">
      <c r="B66" s="152"/>
      <c r="C66" s="145"/>
      <c r="D66" s="145"/>
      <c r="E66" s="154"/>
      <c r="F66" s="172"/>
      <c r="G66" s="154"/>
      <c r="H66" s="154"/>
      <c r="I66" s="154"/>
      <c r="J66" s="154"/>
      <c r="K66" s="154"/>
      <c r="L66" s="154"/>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1"/>
      <c r="AW66" s="221"/>
      <c r="AX66" s="221"/>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c r="BX66" s="223"/>
      <c r="BY66" s="223"/>
      <c r="BZ66" s="223"/>
      <c r="CA66" s="223"/>
      <c r="CB66" s="168"/>
    </row>
    <row r="67" spans="2:80" s="131" customFormat="1">
      <c r="B67" s="152"/>
      <c r="C67" s="145"/>
      <c r="D67" s="145"/>
      <c r="E67" s="154"/>
      <c r="F67" s="154"/>
      <c r="G67" s="154"/>
      <c r="H67" s="154"/>
      <c r="I67" s="154"/>
      <c r="J67" s="154"/>
      <c r="K67" s="154"/>
      <c r="L67" s="154"/>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1"/>
      <c r="AW67" s="221"/>
      <c r="AX67" s="221"/>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c r="BX67" s="223"/>
      <c r="BY67" s="223"/>
      <c r="BZ67" s="223"/>
      <c r="CA67" s="223"/>
      <c r="CB67" s="168"/>
    </row>
    <row r="68" spans="2:80" s="131" customFormat="1">
      <c r="B68" s="152"/>
      <c r="C68" s="145"/>
      <c r="D68" s="145"/>
      <c r="E68" s="154"/>
      <c r="F68" s="154"/>
      <c r="G68" s="154"/>
      <c r="H68" s="154"/>
      <c r="I68" s="154"/>
      <c r="J68" s="154"/>
      <c r="K68" s="154"/>
      <c r="L68" s="154"/>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1"/>
      <c r="AW68" s="221"/>
      <c r="AX68" s="221"/>
      <c r="AY68" s="223"/>
      <c r="AZ68" s="223"/>
      <c r="BA68" s="223"/>
      <c r="BB68" s="223"/>
      <c r="BC68" s="223"/>
      <c r="BD68" s="223"/>
      <c r="BE68" s="223"/>
      <c r="BF68" s="223"/>
      <c r="BG68" s="223"/>
      <c r="BH68" s="223"/>
      <c r="BI68" s="223"/>
      <c r="BJ68" s="223"/>
      <c r="BK68" s="223"/>
      <c r="BL68" s="223"/>
      <c r="BM68" s="223"/>
      <c r="BN68" s="223"/>
      <c r="BO68" s="223"/>
      <c r="BP68" s="223"/>
      <c r="BQ68" s="223"/>
      <c r="BR68" s="223"/>
      <c r="BS68" s="223"/>
      <c r="BT68" s="223"/>
      <c r="BU68" s="223"/>
      <c r="BV68" s="223"/>
      <c r="BW68" s="223"/>
      <c r="BX68" s="223"/>
      <c r="BY68" s="223"/>
      <c r="BZ68" s="223"/>
      <c r="CA68" s="223"/>
      <c r="CB68" s="168"/>
    </row>
    <row r="69" spans="2:80" s="131" customFormat="1">
      <c r="B69" s="152"/>
      <c r="C69" s="145"/>
      <c r="D69" s="145"/>
      <c r="E69" s="154"/>
      <c r="F69" s="154"/>
      <c r="G69" s="154"/>
      <c r="H69" s="154"/>
      <c r="I69" s="154"/>
      <c r="J69" s="154"/>
      <c r="K69" s="154"/>
      <c r="L69" s="154"/>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1"/>
      <c r="AW69" s="221"/>
      <c r="AX69" s="221"/>
      <c r="AY69" s="223"/>
      <c r="AZ69" s="223"/>
      <c r="BA69" s="223"/>
      <c r="BB69" s="223"/>
      <c r="BC69" s="223"/>
      <c r="BD69" s="223"/>
      <c r="BE69" s="223"/>
      <c r="BF69" s="223"/>
      <c r="BG69" s="223"/>
      <c r="BH69" s="223"/>
      <c r="BI69" s="223"/>
      <c r="BJ69" s="223"/>
      <c r="BK69" s="223"/>
      <c r="BL69" s="223"/>
      <c r="BM69" s="223"/>
      <c r="BN69" s="223"/>
      <c r="BO69" s="223"/>
      <c r="BP69" s="223"/>
      <c r="BQ69" s="223"/>
      <c r="BR69" s="223"/>
      <c r="BS69" s="223"/>
      <c r="BT69" s="223"/>
      <c r="BU69" s="223"/>
      <c r="BV69" s="223"/>
      <c r="BW69" s="223"/>
      <c r="BX69" s="223"/>
      <c r="BY69" s="223"/>
      <c r="BZ69" s="223"/>
      <c r="CA69" s="223"/>
      <c r="CB69" s="168"/>
    </row>
    <row r="70" spans="2:80" s="131" customFormat="1">
      <c r="B70" s="152"/>
      <c r="C70" s="145"/>
      <c r="D70" s="145"/>
      <c r="E70" s="154"/>
      <c r="F70" s="154"/>
      <c r="G70" s="154"/>
      <c r="H70" s="154"/>
      <c r="I70" s="154"/>
      <c r="J70" s="154"/>
      <c r="K70" s="154"/>
      <c r="L70" s="154"/>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1"/>
      <c r="AW70" s="221"/>
      <c r="AX70" s="221"/>
      <c r="AY70" s="223"/>
      <c r="AZ70" s="223"/>
      <c r="BA70" s="223"/>
      <c r="BB70" s="223"/>
      <c r="BC70" s="223"/>
      <c r="BD70" s="223"/>
      <c r="BE70" s="223"/>
      <c r="BF70" s="223"/>
      <c r="BG70" s="223"/>
      <c r="BH70" s="223"/>
      <c r="BI70" s="223"/>
      <c r="BJ70" s="223"/>
      <c r="BK70" s="223"/>
      <c r="BL70" s="223"/>
      <c r="BM70" s="223"/>
      <c r="BN70" s="223"/>
      <c r="BO70" s="223"/>
      <c r="BP70" s="223"/>
      <c r="BQ70" s="223"/>
      <c r="BR70" s="223"/>
      <c r="BS70" s="223"/>
      <c r="BT70" s="223"/>
      <c r="BU70" s="223"/>
      <c r="BV70" s="223"/>
      <c r="BW70" s="223"/>
      <c r="BX70" s="223"/>
      <c r="BY70" s="223"/>
      <c r="BZ70" s="223"/>
      <c r="CA70" s="223"/>
      <c r="CB70" s="168"/>
    </row>
    <row r="71" spans="2:80" s="131" customFormat="1">
      <c r="B71" s="152"/>
      <c r="C71" s="145"/>
      <c r="D71" s="145"/>
      <c r="E71" s="154"/>
      <c r="F71" s="154"/>
      <c r="G71" s="154"/>
      <c r="H71" s="154"/>
      <c r="I71" s="154"/>
      <c r="J71" s="154"/>
      <c r="K71" s="154"/>
      <c r="L71" s="154"/>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1"/>
      <c r="AW71" s="221"/>
      <c r="AX71" s="221"/>
      <c r="AY71" s="223"/>
      <c r="AZ71" s="223"/>
      <c r="BA71" s="223"/>
      <c r="BB71" s="223"/>
      <c r="BC71" s="223"/>
      <c r="BD71" s="223"/>
      <c r="BE71" s="223"/>
      <c r="BF71" s="223"/>
      <c r="BG71" s="223"/>
      <c r="BH71" s="223"/>
      <c r="BI71" s="223"/>
      <c r="BJ71" s="223"/>
      <c r="BK71" s="223"/>
      <c r="BL71" s="223"/>
      <c r="BM71" s="223"/>
      <c r="BN71" s="223"/>
      <c r="BO71" s="223"/>
      <c r="BP71" s="223"/>
      <c r="BQ71" s="223"/>
      <c r="BR71" s="223"/>
      <c r="BS71" s="223"/>
      <c r="BT71" s="223"/>
      <c r="BU71" s="223"/>
      <c r="BV71" s="223"/>
      <c r="BW71" s="223"/>
      <c r="BX71" s="223"/>
      <c r="BY71" s="223"/>
      <c r="BZ71" s="223"/>
      <c r="CA71" s="223"/>
      <c r="CB71" s="168"/>
    </row>
    <row r="72" spans="2:80" s="131" customFormat="1">
      <c r="B72" s="152"/>
      <c r="C72" s="145"/>
      <c r="D72" s="145"/>
      <c r="E72" s="154"/>
      <c r="F72" s="154"/>
      <c r="G72" s="154"/>
      <c r="H72" s="154"/>
      <c r="I72" s="154"/>
      <c r="J72" s="154"/>
      <c r="K72" s="154"/>
      <c r="L72" s="154"/>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1"/>
      <c r="AW72" s="221"/>
      <c r="AX72" s="221"/>
      <c r="AY72" s="223"/>
      <c r="AZ72" s="223"/>
      <c r="BA72" s="223"/>
      <c r="BB72" s="223"/>
      <c r="BC72" s="223"/>
      <c r="BD72" s="223"/>
      <c r="BE72" s="223"/>
      <c r="BF72" s="223"/>
      <c r="BG72" s="223"/>
      <c r="BH72" s="223"/>
      <c r="BI72" s="223"/>
      <c r="BJ72" s="223"/>
      <c r="BK72" s="223"/>
      <c r="BL72" s="223"/>
      <c r="BM72" s="223"/>
      <c r="BN72" s="223"/>
      <c r="BO72" s="223"/>
      <c r="BP72" s="223"/>
      <c r="BQ72" s="223"/>
      <c r="BR72" s="223"/>
      <c r="BS72" s="223"/>
      <c r="BT72" s="223"/>
      <c r="BU72" s="223"/>
      <c r="BV72" s="223"/>
      <c r="BW72" s="223"/>
      <c r="BX72" s="223"/>
      <c r="BY72" s="223"/>
      <c r="BZ72" s="223"/>
      <c r="CA72" s="223"/>
      <c r="CB72" s="168"/>
    </row>
    <row r="73" spans="2:80" s="131" customFormat="1" ht="51.75" customHeight="1">
      <c r="B73" s="138"/>
      <c r="C73" s="173"/>
      <c r="D73" s="173"/>
      <c r="E73" s="159"/>
      <c r="F73" s="159"/>
      <c r="G73" s="159"/>
      <c r="H73" s="159"/>
      <c r="I73" s="159"/>
      <c r="J73" s="159"/>
      <c r="K73" s="159"/>
      <c r="L73" s="159"/>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222"/>
      <c r="AW73" s="222"/>
      <c r="AX73" s="222"/>
      <c r="AY73" s="192"/>
      <c r="AZ73" s="192"/>
      <c r="BA73" s="192"/>
      <c r="BB73" s="192"/>
      <c r="BC73" s="192"/>
      <c r="BD73" s="192"/>
      <c r="BE73" s="192"/>
      <c r="BF73" s="192"/>
      <c r="BG73" s="192"/>
      <c r="BH73" s="192"/>
      <c r="BI73" s="192"/>
      <c r="BJ73" s="192"/>
      <c r="BK73" s="192"/>
      <c r="BL73" s="192"/>
      <c r="BM73" s="192"/>
      <c r="BN73" s="192"/>
      <c r="BO73" s="192"/>
      <c r="BP73" s="192"/>
      <c r="BQ73" s="192"/>
      <c r="BR73" s="192"/>
      <c r="BS73" s="192"/>
      <c r="BT73" s="192"/>
      <c r="BU73" s="192"/>
      <c r="BV73" s="192"/>
      <c r="BW73" s="192"/>
      <c r="BX73" s="192"/>
      <c r="BY73" s="192"/>
      <c r="BZ73" s="192"/>
      <c r="CA73" s="192"/>
      <c r="CB73" s="186"/>
    </row>
    <row r="74" spans="2:80" s="131" customFormat="1">
      <c r="B74" s="151"/>
      <c r="C74" s="144"/>
      <c r="D74" s="144"/>
      <c r="E74" s="144"/>
      <c r="F74" s="144"/>
      <c r="G74" s="144"/>
      <c r="H74" s="144"/>
      <c r="I74" s="144"/>
      <c r="M74" s="131" t="s">
        <v>2</v>
      </c>
    </row>
    <row r="75" spans="2:80" s="131" customFormat="1" ht="18" customHeight="1">
      <c r="B75" s="188" t="s">
        <v>26</v>
      </c>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189"/>
      <c r="BO75" s="189"/>
      <c r="BP75" s="189"/>
      <c r="BQ75" s="189"/>
      <c r="BR75" s="189"/>
      <c r="BS75" s="189"/>
      <c r="BT75" s="189"/>
      <c r="BU75" s="189"/>
      <c r="BV75" s="189"/>
      <c r="BW75" s="189"/>
      <c r="BX75" s="189"/>
      <c r="BY75" s="189"/>
      <c r="BZ75" s="189"/>
      <c r="CA75" s="189"/>
      <c r="CB75" s="190"/>
    </row>
    <row r="76" spans="2:80" s="131" customFormat="1" ht="5.15" customHeight="1">
      <c r="B76" s="152"/>
      <c r="C76" s="145"/>
      <c r="D76" s="145"/>
      <c r="E76" s="145"/>
      <c r="F76" s="145"/>
      <c r="G76" s="145"/>
      <c r="H76" s="145"/>
      <c r="I76" s="145"/>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4"/>
      <c r="BE76" s="154"/>
      <c r="BF76" s="154"/>
      <c r="BG76" s="154"/>
      <c r="BH76" s="154"/>
      <c r="BI76" s="154"/>
      <c r="BJ76" s="154"/>
      <c r="BK76" s="154"/>
      <c r="BL76" s="154"/>
      <c r="BM76" s="154"/>
      <c r="BN76" s="154"/>
      <c r="BO76" s="154"/>
      <c r="BP76" s="154"/>
      <c r="BQ76" s="154"/>
      <c r="BR76" s="154"/>
      <c r="BS76" s="154"/>
      <c r="BT76" s="154"/>
      <c r="BU76" s="154"/>
      <c r="BV76" s="154"/>
      <c r="BW76" s="154"/>
      <c r="BX76" s="154"/>
      <c r="BY76" s="154"/>
      <c r="BZ76" s="154"/>
      <c r="CA76" s="154"/>
      <c r="CB76" s="165"/>
    </row>
    <row r="77" spans="2:80" s="131" customFormat="1" ht="14.5" customHeight="1">
      <c r="B77" s="200" t="s">
        <v>27</v>
      </c>
      <c r="C77" s="201"/>
      <c r="D77" s="201"/>
      <c r="E77" s="201"/>
      <c r="F77" s="201"/>
      <c r="G77" s="201"/>
      <c r="H77" s="201"/>
      <c r="I77" s="201"/>
      <c r="J77" s="201"/>
      <c r="K77" s="201"/>
      <c r="L77" s="201"/>
      <c r="M77" s="201"/>
      <c r="N77" s="201"/>
      <c r="O77" s="201"/>
      <c r="P77" s="201"/>
      <c r="Q77" s="201"/>
      <c r="R77" s="201"/>
      <c r="S77" s="201"/>
      <c r="T77" s="201"/>
      <c r="U77" s="201"/>
      <c r="V77" s="201"/>
      <c r="W77" s="201"/>
      <c r="X77" s="157"/>
      <c r="Y77" s="201" t="s">
        <v>28</v>
      </c>
      <c r="Z77" s="201"/>
      <c r="AA77" s="201"/>
      <c r="AB77" s="201"/>
      <c r="AC77" s="201"/>
      <c r="AD77" s="201"/>
      <c r="AE77" s="201"/>
      <c r="AF77" s="201"/>
      <c r="AG77" s="201"/>
      <c r="AH77" s="201"/>
      <c r="AI77" s="201"/>
      <c r="AJ77" s="201"/>
      <c r="AK77" s="201"/>
      <c r="AL77" s="201"/>
      <c r="AM77" s="201"/>
      <c r="AN77" s="201"/>
      <c r="AO77" s="201"/>
      <c r="AP77" s="201"/>
      <c r="AQ77" s="201"/>
      <c r="AR77" s="157"/>
      <c r="AS77" s="201" t="s">
        <v>29</v>
      </c>
      <c r="AT77" s="201"/>
      <c r="AU77" s="201"/>
      <c r="AV77" s="201"/>
      <c r="AW77" s="201"/>
      <c r="AX77" s="201"/>
      <c r="AY77" s="201"/>
      <c r="AZ77" s="201"/>
      <c r="BA77" s="201"/>
      <c r="BB77" s="201"/>
      <c r="BC77" s="201"/>
      <c r="BD77" s="201"/>
      <c r="BE77" s="201"/>
      <c r="BF77" s="201"/>
      <c r="BG77" s="201"/>
      <c r="BH77" s="201"/>
      <c r="BI77" s="201"/>
      <c r="BJ77" s="157"/>
      <c r="BK77" s="201" t="s">
        <v>30</v>
      </c>
      <c r="BL77" s="201"/>
      <c r="BM77" s="201"/>
      <c r="BN77" s="201"/>
      <c r="BO77" s="201"/>
      <c r="BP77" s="201"/>
      <c r="BQ77" s="201"/>
      <c r="BR77" s="201"/>
      <c r="BS77" s="201"/>
      <c r="BT77" s="201"/>
      <c r="BU77" s="201"/>
      <c r="BV77" s="201"/>
      <c r="BW77" s="201"/>
      <c r="BX77" s="201"/>
      <c r="BY77" s="201"/>
      <c r="BZ77" s="201"/>
      <c r="CA77" s="201"/>
      <c r="CB77" s="202"/>
    </row>
    <row r="78" spans="2:80" s="131" customFormat="1" ht="15" customHeight="1">
      <c r="B78" s="203" t="s">
        <v>31</v>
      </c>
      <c r="C78" s="204"/>
      <c r="D78" s="204"/>
      <c r="E78" s="204"/>
      <c r="F78" s="204"/>
      <c r="G78" s="204"/>
      <c r="H78" s="204"/>
      <c r="I78" s="204"/>
      <c r="J78" s="204"/>
      <c r="K78" s="204"/>
      <c r="L78" s="204"/>
      <c r="M78" s="204"/>
      <c r="N78" s="204"/>
      <c r="O78" s="204"/>
      <c r="P78" s="204"/>
      <c r="Q78" s="204"/>
      <c r="R78" s="204"/>
      <c r="S78" s="204"/>
      <c r="T78" s="204"/>
      <c r="U78" s="204"/>
      <c r="V78" s="204"/>
      <c r="W78" s="204"/>
      <c r="X78" s="185"/>
      <c r="Y78" s="205" t="s">
        <v>32</v>
      </c>
      <c r="Z78" s="205"/>
      <c r="AA78" s="205"/>
      <c r="AB78" s="205"/>
      <c r="AC78" s="205"/>
      <c r="AD78" s="205"/>
      <c r="AE78" s="205"/>
      <c r="AF78" s="205"/>
      <c r="AG78" s="205"/>
      <c r="AH78" s="205"/>
      <c r="AI78" s="205"/>
      <c r="AJ78" s="205"/>
      <c r="AK78" s="205"/>
      <c r="AL78" s="205"/>
      <c r="AM78" s="205"/>
      <c r="AN78" s="205"/>
      <c r="AO78" s="205"/>
      <c r="AP78" s="205"/>
      <c r="AQ78" s="205"/>
      <c r="AR78" s="137"/>
      <c r="AS78" s="205" t="s">
        <v>33</v>
      </c>
      <c r="AT78" s="205"/>
      <c r="AU78" s="205"/>
      <c r="AV78" s="205"/>
      <c r="AW78" s="205"/>
      <c r="AX78" s="205"/>
      <c r="AY78" s="205"/>
      <c r="AZ78" s="205"/>
      <c r="BA78" s="205"/>
      <c r="BB78" s="205"/>
      <c r="BC78" s="205"/>
      <c r="BD78" s="205"/>
      <c r="BE78" s="205"/>
      <c r="BF78" s="205"/>
      <c r="BG78" s="205"/>
      <c r="BH78" s="205"/>
      <c r="BI78" s="205"/>
      <c r="BJ78" s="185"/>
      <c r="BK78" s="204" t="s">
        <v>34</v>
      </c>
      <c r="BL78" s="204"/>
      <c r="BM78" s="204"/>
      <c r="BN78" s="204"/>
      <c r="BO78" s="204"/>
      <c r="BP78" s="204"/>
      <c r="BQ78" s="204"/>
      <c r="BR78" s="204"/>
      <c r="BS78" s="204"/>
      <c r="BT78" s="204"/>
      <c r="BU78" s="204"/>
      <c r="BV78" s="204"/>
      <c r="BW78" s="204"/>
      <c r="BX78" s="204"/>
      <c r="BY78" s="204"/>
      <c r="BZ78" s="204"/>
      <c r="CA78" s="204"/>
      <c r="CB78" s="206"/>
    </row>
    <row r="79" spans="2:80" s="131" customFormat="1" ht="15" customHeight="1">
      <c r="B79" s="203" t="s">
        <v>35</v>
      </c>
      <c r="C79" s="204"/>
      <c r="D79" s="204"/>
      <c r="E79" s="204"/>
      <c r="F79" s="204"/>
      <c r="G79" s="204"/>
      <c r="H79" s="204"/>
      <c r="I79" s="204"/>
      <c r="J79" s="204"/>
      <c r="K79" s="204"/>
      <c r="L79" s="204"/>
      <c r="M79" s="204"/>
      <c r="N79" s="204"/>
      <c r="O79" s="204"/>
      <c r="P79" s="204"/>
      <c r="Q79" s="204"/>
      <c r="R79" s="204"/>
      <c r="S79" s="204"/>
      <c r="T79" s="204"/>
      <c r="U79" s="204"/>
      <c r="V79" s="204"/>
      <c r="W79" s="204"/>
      <c r="X79" s="185"/>
      <c r="Y79" s="205" t="s">
        <v>36</v>
      </c>
      <c r="Z79" s="205"/>
      <c r="AA79" s="205"/>
      <c r="AB79" s="205"/>
      <c r="AC79" s="205"/>
      <c r="AD79" s="205"/>
      <c r="AE79" s="205"/>
      <c r="AF79" s="205"/>
      <c r="AG79" s="205"/>
      <c r="AH79" s="205"/>
      <c r="AI79" s="205"/>
      <c r="AJ79" s="205"/>
      <c r="AK79" s="205"/>
      <c r="AL79" s="205"/>
      <c r="AM79" s="205"/>
      <c r="AN79" s="205"/>
      <c r="AO79" s="205"/>
      <c r="AP79" s="205"/>
      <c r="AQ79" s="205"/>
      <c r="AR79" s="205" t="s">
        <v>37</v>
      </c>
      <c r="AS79" s="205"/>
      <c r="AT79" s="205"/>
      <c r="AU79" s="205"/>
      <c r="AV79" s="205"/>
      <c r="AW79" s="205"/>
      <c r="AX79" s="205"/>
      <c r="AY79" s="205"/>
      <c r="AZ79" s="205"/>
      <c r="BA79" s="205"/>
      <c r="BB79" s="205"/>
      <c r="BC79" s="205"/>
      <c r="BD79" s="205"/>
      <c r="BE79" s="205"/>
      <c r="BF79" s="205"/>
      <c r="BG79" s="205"/>
      <c r="BH79" s="205"/>
      <c r="BI79" s="205"/>
      <c r="BJ79" s="205"/>
      <c r="BK79" s="204" t="s">
        <v>38</v>
      </c>
      <c r="BL79" s="204"/>
      <c r="BM79" s="204"/>
      <c r="BN79" s="204"/>
      <c r="BO79" s="204"/>
      <c r="BP79" s="204"/>
      <c r="BQ79" s="204"/>
      <c r="BR79" s="204"/>
      <c r="BS79" s="204"/>
      <c r="BT79" s="204"/>
      <c r="BU79" s="204"/>
      <c r="BV79" s="204"/>
      <c r="BW79" s="204"/>
      <c r="BX79" s="204"/>
      <c r="BY79" s="204"/>
      <c r="BZ79" s="204"/>
      <c r="CA79" s="204"/>
      <c r="CB79" s="206"/>
    </row>
    <row r="80" spans="2:80" s="131" customFormat="1">
      <c r="B80" s="152"/>
      <c r="C80" s="158"/>
      <c r="D80" s="145"/>
      <c r="E80" s="145"/>
      <c r="F80" s="145"/>
      <c r="G80" s="145"/>
      <c r="H80" s="145"/>
      <c r="I80" s="145"/>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54"/>
      <c r="BL80" s="154"/>
      <c r="BM80" s="154"/>
      <c r="BN80" s="154"/>
      <c r="BO80" s="154"/>
      <c r="BP80" s="154"/>
      <c r="BQ80" s="154"/>
      <c r="BR80" s="154"/>
      <c r="BS80" s="154"/>
      <c r="BT80" s="154"/>
      <c r="BU80" s="154"/>
      <c r="BV80" s="154"/>
      <c r="BW80" s="154"/>
      <c r="BX80" s="154"/>
      <c r="BY80" s="154"/>
      <c r="BZ80" s="154"/>
      <c r="CA80" s="154"/>
      <c r="CB80" s="165"/>
    </row>
    <row r="81" spans="2:80" s="131" customFormat="1">
      <c r="B81" s="152"/>
      <c r="C81" s="158"/>
      <c r="D81" s="145"/>
      <c r="E81" s="145"/>
      <c r="F81" s="145"/>
      <c r="G81" s="145"/>
      <c r="H81" s="145"/>
      <c r="I81" s="145"/>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4"/>
      <c r="BC81" s="154"/>
      <c r="BD81" s="154"/>
      <c r="BE81" s="154"/>
      <c r="BF81" s="154"/>
      <c r="BG81" s="154"/>
      <c r="BH81" s="154"/>
      <c r="BI81" s="154"/>
      <c r="BJ81" s="154"/>
      <c r="BK81" s="154"/>
      <c r="BL81" s="154"/>
      <c r="BM81" s="154"/>
      <c r="BN81" s="154"/>
      <c r="BO81" s="154"/>
      <c r="BP81" s="154"/>
      <c r="BQ81" s="154"/>
      <c r="BR81" s="154"/>
      <c r="BS81" s="154"/>
      <c r="BT81" s="154"/>
      <c r="BU81" s="154"/>
      <c r="BV81" s="154"/>
      <c r="BW81" s="154"/>
      <c r="BX81" s="154"/>
      <c r="BY81" s="154"/>
      <c r="BZ81" s="154"/>
      <c r="CA81" s="154"/>
      <c r="CB81" s="165"/>
    </row>
    <row r="82" spans="2:80" s="131" customFormat="1">
      <c r="B82" s="152"/>
      <c r="C82" s="158"/>
      <c r="D82" s="145"/>
      <c r="E82" s="145"/>
      <c r="F82" s="145"/>
      <c r="G82" s="145"/>
      <c r="H82" s="145"/>
      <c r="I82" s="145"/>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154"/>
      <c r="BD82" s="154"/>
      <c r="BE82" s="154"/>
      <c r="BF82" s="154"/>
      <c r="BG82" s="154"/>
      <c r="BH82" s="154"/>
      <c r="BI82" s="154"/>
      <c r="BJ82" s="154"/>
      <c r="BK82" s="154"/>
      <c r="BL82" s="154"/>
      <c r="BM82" s="154"/>
      <c r="BN82" s="154"/>
      <c r="BO82" s="154"/>
      <c r="BP82" s="154"/>
      <c r="BQ82" s="154"/>
      <c r="BR82" s="154"/>
      <c r="BS82" s="154"/>
      <c r="BT82" s="154"/>
      <c r="BU82" s="154"/>
      <c r="BV82" s="154"/>
      <c r="BW82" s="154"/>
      <c r="BX82" s="154"/>
      <c r="BY82" s="154"/>
      <c r="BZ82" s="154"/>
      <c r="CA82" s="154"/>
      <c r="CB82" s="165"/>
    </row>
    <row r="83" spans="2:80" s="131" customFormat="1">
      <c r="B83" s="152"/>
      <c r="C83" s="158"/>
      <c r="D83" s="145"/>
      <c r="E83" s="145"/>
      <c r="F83" s="145"/>
      <c r="G83" s="145"/>
      <c r="H83" s="145"/>
      <c r="I83" s="145"/>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c r="BJ83" s="154"/>
      <c r="BK83" s="154"/>
      <c r="BL83" s="154"/>
      <c r="BM83" s="154"/>
      <c r="BN83" s="154"/>
      <c r="BO83" s="154"/>
      <c r="BP83" s="154"/>
      <c r="BQ83" s="154"/>
      <c r="BR83" s="154"/>
      <c r="BS83" s="154"/>
      <c r="BT83" s="154"/>
      <c r="BU83" s="154"/>
      <c r="BV83" s="154"/>
      <c r="BW83" s="154"/>
      <c r="BX83" s="154"/>
      <c r="BY83" s="154"/>
      <c r="BZ83" s="154"/>
      <c r="CA83" s="154"/>
      <c r="CB83" s="165"/>
    </row>
    <row r="84" spans="2:80" s="131" customFormat="1">
      <c r="B84" s="152"/>
      <c r="C84" s="158"/>
      <c r="D84" s="145"/>
      <c r="E84" s="145"/>
      <c r="F84" s="145"/>
      <c r="G84" s="145"/>
      <c r="H84" s="145"/>
      <c r="I84" s="145"/>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4"/>
      <c r="BI84" s="154"/>
      <c r="BJ84" s="154"/>
      <c r="BK84" s="154"/>
      <c r="BL84" s="154"/>
      <c r="BM84" s="154"/>
      <c r="BN84" s="154"/>
      <c r="BO84" s="154"/>
      <c r="BP84" s="154"/>
      <c r="BQ84" s="154"/>
      <c r="BR84" s="154"/>
      <c r="BS84" s="154"/>
      <c r="BT84" s="154"/>
      <c r="BU84" s="154"/>
      <c r="BV84" s="154"/>
      <c r="BW84" s="154"/>
      <c r="BX84" s="154"/>
      <c r="BY84" s="154"/>
      <c r="BZ84" s="154"/>
      <c r="CA84" s="154"/>
      <c r="CB84" s="165"/>
    </row>
    <row r="85" spans="2:80" s="131" customFormat="1">
      <c r="B85" s="152"/>
      <c r="C85" s="158"/>
      <c r="D85" s="145"/>
      <c r="E85" s="145"/>
      <c r="F85" s="145"/>
      <c r="G85" s="145"/>
      <c r="H85" s="145"/>
      <c r="I85" s="145"/>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154"/>
      <c r="BL85" s="154"/>
      <c r="BM85" s="154"/>
      <c r="BN85" s="154"/>
      <c r="BO85" s="154"/>
      <c r="BP85" s="154"/>
      <c r="BQ85" s="154"/>
      <c r="BR85" s="154"/>
      <c r="BS85" s="154"/>
      <c r="BT85" s="154"/>
      <c r="BU85" s="154"/>
      <c r="BV85" s="154"/>
      <c r="BW85" s="154"/>
      <c r="BX85" s="154"/>
      <c r="BY85" s="154"/>
      <c r="BZ85" s="154"/>
      <c r="CA85" s="154"/>
      <c r="CB85" s="165"/>
    </row>
    <row r="86" spans="2:80" s="131" customFormat="1">
      <c r="B86" s="152"/>
      <c r="C86" s="158"/>
      <c r="D86" s="145"/>
      <c r="E86" s="145"/>
      <c r="F86" s="145"/>
      <c r="G86" s="145"/>
      <c r="H86" s="145"/>
      <c r="I86" s="145"/>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c r="BJ86" s="154"/>
      <c r="BK86" s="154"/>
      <c r="BL86" s="154"/>
      <c r="BM86" s="154"/>
      <c r="BN86" s="154"/>
      <c r="BO86" s="154"/>
      <c r="BP86" s="154"/>
      <c r="BQ86" s="154"/>
      <c r="BR86" s="154"/>
      <c r="BS86" s="154"/>
      <c r="BT86" s="154"/>
      <c r="BU86" s="154"/>
      <c r="BV86" s="154"/>
      <c r="BW86" s="154"/>
      <c r="BX86" s="154"/>
      <c r="BY86" s="154"/>
      <c r="BZ86" s="154"/>
      <c r="CA86" s="154"/>
      <c r="CB86" s="165"/>
    </row>
    <row r="87" spans="2:80" s="131" customFormat="1">
      <c r="B87" s="152"/>
      <c r="C87" s="158"/>
      <c r="D87" s="145"/>
      <c r="E87" s="145"/>
      <c r="F87" s="145"/>
      <c r="G87" s="145"/>
      <c r="H87" s="145"/>
      <c r="I87" s="145"/>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4"/>
      <c r="BD87" s="154"/>
      <c r="BE87" s="154"/>
      <c r="BF87" s="154"/>
      <c r="BG87" s="154"/>
      <c r="BH87" s="154"/>
      <c r="BI87" s="154"/>
      <c r="BJ87" s="154"/>
      <c r="BK87" s="154"/>
      <c r="BL87" s="154"/>
      <c r="BM87" s="154"/>
      <c r="BN87" s="154"/>
      <c r="BO87" s="154"/>
      <c r="BP87" s="154"/>
      <c r="BQ87" s="154"/>
      <c r="BR87" s="154"/>
      <c r="BS87" s="154"/>
      <c r="BT87" s="154"/>
      <c r="BU87" s="154"/>
      <c r="BV87" s="154"/>
      <c r="BW87" s="154"/>
      <c r="BX87" s="154"/>
      <c r="BY87" s="154"/>
      <c r="BZ87" s="154"/>
      <c r="CA87" s="154"/>
      <c r="CB87" s="165"/>
    </row>
    <row r="88" spans="2:80" s="131" customFormat="1">
      <c r="B88" s="138"/>
      <c r="C88" s="139"/>
      <c r="D88" s="173"/>
      <c r="E88" s="173"/>
      <c r="F88" s="173"/>
      <c r="G88" s="173"/>
      <c r="H88" s="173"/>
      <c r="I88" s="173"/>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59"/>
      <c r="BY88" s="159"/>
      <c r="BZ88" s="159"/>
      <c r="CA88" s="159"/>
      <c r="CB88" s="166"/>
    </row>
    <row r="89" spans="2:80" s="131" customFormat="1">
      <c r="B89" s="151"/>
      <c r="C89" s="151"/>
      <c r="D89" s="144"/>
      <c r="E89" s="144"/>
      <c r="F89" s="144"/>
      <c r="G89" s="144"/>
      <c r="H89" s="144"/>
      <c r="I89" s="144"/>
    </row>
    <row r="90" spans="2:80" s="131" customFormat="1" ht="18" customHeight="1">
      <c r="B90" s="188" t="s">
        <v>39</v>
      </c>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89"/>
      <c r="AO90" s="189"/>
      <c r="AP90" s="189"/>
      <c r="AQ90" s="189"/>
      <c r="AR90" s="189"/>
      <c r="AS90" s="189"/>
      <c r="AT90" s="189"/>
      <c r="AU90" s="189"/>
      <c r="AV90" s="189"/>
      <c r="AW90" s="189"/>
      <c r="AX90" s="189"/>
      <c r="AY90" s="189"/>
      <c r="AZ90" s="189"/>
      <c r="BA90" s="189"/>
      <c r="BB90" s="189"/>
      <c r="BC90" s="189"/>
      <c r="BD90" s="189"/>
      <c r="BE90" s="189"/>
      <c r="BF90" s="189"/>
      <c r="BG90" s="189"/>
      <c r="BH90" s="189"/>
      <c r="BI90" s="189"/>
      <c r="BJ90" s="189"/>
      <c r="BK90" s="189"/>
      <c r="BL90" s="189"/>
      <c r="BM90" s="189"/>
      <c r="BN90" s="189"/>
      <c r="BO90" s="189"/>
      <c r="BP90" s="189"/>
      <c r="BQ90" s="189"/>
      <c r="BR90" s="189"/>
      <c r="BS90" s="189"/>
      <c r="BT90" s="189"/>
      <c r="BU90" s="189"/>
      <c r="BV90" s="189"/>
      <c r="BW90" s="189"/>
      <c r="BX90" s="189"/>
      <c r="BY90" s="189"/>
      <c r="BZ90" s="189"/>
      <c r="CA90" s="189"/>
      <c r="CB90" s="190"/>
    </row>
    <row r="91" spans="2:80" s="131" customFormat="1" ht="5.15" customHeight="1">
      <c r="B91" s="152"/>
      <c r="C91" s="145"/>
      <c r="D91" s="145"/>
      <c r="E91" s="145"/>
      <c r="F91" s="145"/>
      <c r="G91" s="145"/>
      <c r="H91" s="145"/>
      <c r="I91" s="145"/>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4"/>
      <c r="BA91" s="154"/>
      <c r="BB91" s="154"/>
      <c r="BC91" s="154"/>
      <c r="BD91" s="154"/>
      <c r="BE91" s="154"/>
      <c r="BF91" s="154"/>
      <c r="BG91" s="154"/>
      <c r="BH91" s="154"/>
      <c r="BI91" s="154"/>
      <c r="BJ91" s="154"/>
      <c r="BK91" s="154"/>
      <c r="BL91" s="154"/>
      <c r="BM91" s="154"/>
      <c r="BN91" s="154"/>
      <c r="BO91" s="154"/>
      <c r="BP91" s="154"/>
      <c r="BQ91" s="154"/>
      <c r="BR91" s="154"/>
      <c r="BS91" s="154"/>
      <c r="BT91" s="154"/>
      <c r="BU91" s="154"/>
      <c r="BV91" s="154"/>
      <c r="BW91" s="154"/>
      <c r="BX91" s="154"/>
      <c r="BY91" s="154"/>
      <c r="BZ91" s="154"/>
      <c r="CA91" s="154"/>
      <c r="CB91" s="165"/>
    </row>
    <row r="92" spans="2:80" s="131" customFormat="1">
      <c r="B92" s="174" t="s">
        <v>40</v>
      </c>
      <c r="C92" s="175"/>
      <c r="D92" s="175"/>
      <c r="E92" s="175"/>
      <c r="F92" s="175"/>
      <c r="G92" s="175" t="s">
        <v>41</v>
      </c>
      <c r="H92" s="175"/>
      <c r="I92" s="145"/>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4"/>
      <c r="BA92" s="154"/>
      <c r="BB92" s="154"/>
      <c r="BC92" s="154"/>
      <c r="BD92" s="154"/>
      <c r="BE92" s="154"/>
      <c r="BF92" s="154"/>
      <c r="BG92" s="154"/>
      <c r="BH92" s="154"/>
      <c r="BI92" s="154"/>
      <c r="BJ92" s="154"/>
      <c r="BK92" s="154"/>
      <c r="BL92" s="154"/>
      <c r="BM92" s="154"/>
      <c r="BN92" s="154"/>
      <c r="BO92" s="154"/>
      <c r="BP92" s="154"/>
      <c r="BQ92" s="154"/>
      <c r="BR92" s="154"/>
      <c r="BS92" s="154"/>
      <c r="BT92" s="154"/>
      <c r="BU92" s="154"/>
      <c r="BV92" s="154"/>
      <c r="BW92" s="154"/>
      <c r="BX92" s="154"/>
      <c r="BY92" s="154"/>
      <c r="BZ92" s="154"/>
      <c r="CA92" s="154"/>
      <c r="CB92" s="165"/>
    </row>
    <row r="93" spans="2:80" s="131" customFormat="1" ht="16.5">
      <c r="B93" s="176" t="s">
        <v>42</v>
      </c>
      <c r="C93" s="177"/>
      <c r="D93" s="175"/>
      <c r="E93" s="175"/>
      <c r="F93" s="175"/>
      <c r="G93" s="178" t="s">
        <v>43</v>
      </c>
      <c r="H93" s="175"/>
      <c r="I93" s="145"/>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4"/>
      <c r="BD93" s="154"/>
      <c r="BE93" s="154"/>
      <c r="BF93" s="154"/>
      <c r="BG93" s="154"/>
      <c r="BH93" s="154"/>
      <c r="BI93" s="154"/>
      <c r="BJ93" s="154"/>
      <c r="BK93" s="154"/>
      <c r="BL93" s="154"/>
      <c r="BM93" s="154"/>
      <c r="BN93" s="154"/>
      <c r="BO93" s="154"/>
      <c r="BP93" s="154"/>
      <c r="BQ93" s="154"/>
      <c r="BR93" s="154"/>
      <c r="BS93" s="154"/>
      <c r="BT93" s="154"/>
      <c r="BU93" s="154"/>
      <c r="BV93" s="154"/>
      <c r="BW93" s="154"/>
      <c r="BX93" s="154"/>
      <c r="BY93" s="154"/>
      <c r="BZ93" s="154"/>
      <c r="CA93" s="154"/>
      <c r="CB93" s="165"/>
    </row>
    <row r="94" spans="2:80" s="131" customFormat="1" ht="16.5">
      <c r="B94" s="176" t="s">
        <v>44</v>
      </c>
      <c r="C94" s="177"/>
      <c r="D94" s="175"/>
      <c r="E94" s="175"/>
      <c r="F94" s="175"/>
      <c r="G94" s="178" t="s">
        <v>45</v>
      </c>
      <c r="H94" s="175"/>
      <c r="I94" s="145"/>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4"/>
      <c r="BH94" s="154"/>
      <c r="BI94" s="154"/>
      <c r="BJ94" s="154"/>
      <c r="BK94" s="154"/>
      <c r="BL94" s="154"/>
      <c r="BM94" s="154"/>
      <c r="BN94" s="154"/>
      <c r="BO94" s="154"/>
      <c r="BP94" s="154"/>
      <c r="BQ94" s="154"/>
      <c r="BR94" s="154"/>
      <c r="BS94" s="154"/>
      <c r="BT94" s="154"/>
      <c r="BU94" s="154"/>
      <c r="BV94" s="154"/>
      <c r="BW94" s="154"/>
      <c r="BX94" s="154"/>
      <c r="BY94" s="154"/>
      <c r="BZ94" s="154"/>
      <c r="CA94" s="154"/>
      <c r="CB94" s="165"/>
    </row>
    <row r="95" spans="2:80" s="131" customFormat="1">
      <c r="B95" s="179" t="s">
        <v>46</v>
      </c>
      <c r="C95" s="177"/>
      <c r="D95" s="175"/>
      <c r="E95" s="175"/>
      <c r="F95" s="175"/>
      <c r="G95" s="180" t="s">
        <v>47</v>
      </c>
      <c r="H95" s="175"/>
      <c r="I95" s="145"/>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c r="BJ95" s="154"/>
      <c r="BK95" s="154"/>
      <c r="BL95" s="154"/>
      <c r="BM95" s="154"/>
      <c r="BN95" s="154"/>
      <c r="BO95" s="154"/>
      <c r="BP95" s="154"/>
      <c r="BQ95" s="154"/>
      <c r="BR95" s="154"/>
      <c r="BS95" s="154"/>
      <c r="BT95" s="154"/>
      <c r="BU95" s="154"/>
      <c r="BV95" s="154"/>
      <c r="BW95" s="154"/>
      <c r="BX95" s="154"/>
      <c r="BY95" s="154"/>
      <c r="BZ95" s="154"/>
      <c r="CA95" s="154"/>
      <c r="CB95" s="165"/>
    </row>
    <row r="96" spans="2:80" s="131" customFormat="1">
      <c r="B96" s="179" t="s">
        <v>48</v>
      </c>
      <c r="C96" s="177"/>
      <c r="D96" s="175"/>
      <c r="E96" s="175"/>
      <c r="F96" s="175"/>
      <c r="G96" s="180" t="s">
        <v>49</v>
      </c>
      <c r="H96" s="175"/>
      <c r="I96" s="145"/>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c r="BC96" s="154"/>
      <c r="BD96" s="154"/>
      <c r="BE96" s="154"/>
      <c r="BF96" s="154"/>
      <c r="BG96" s="154"/>
      <c r="BH96" s="154"/>
      <c r="BI96" s="154"/>
      <c r="BJ96" s="154"/>
      <c r="BK96" s="154"/>
      <c r="BL96" s="154"/>
      <c r="BM96" s="154"/>
      <c r="BN96" s="154"/>
      <c r="BO96" s="154"/>
      <c r="BP96" s="154"/>
      <c r="BQ96" s="154"/>
      <c r="BR96" s="154"/>
      <c r="BS96" s="154"/>
      <c r="BT96" s="154"/>
      <c r="BU96" s="154"/>
      <c r="BV96" s="154"/>
      <c r="BW96" s="154"/>
      <c r="BX96" s="154"/>
      <c r="BY96" s="154"/>
      <c r="BZ96" s="154"/>
      <c r="CA96" s="154"/>
      <c r="CB96" s="165"/>
    </row>
    <row r="97" spans="2:80" s="131" customFormat="1" ht="16.5">
      <c r="B97" s="179" t="s">
        <v>50</v>
      </c>
      <c r="C97" s="177"/>
      <c r="D97" s="175"/>
      <c r="E97" s="175"/>
      <c r="F97" s="175"/>
      <c r="G97" s="180" t="s">
        <v>51</v>
      </c>
      <c r="H97" s="175"/>
      <c r="I97" s="145"/>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154"/>
      <c r="AZ97" s="154"/>
      <c r="BA97" s="154"/>
      <c r="BB97" s="154"/>
      <c r="BC97" s="154"/>
      <c r="BD97" s="154"/>
      <c r="BE97" s="154"/>
      <c r="BF97" s="154"/>
      <c r="BG97" s="154"/>
      <c r="BH97" s="154"/>
      <c r="BI97" s="154"/>
      <c r="BJ97" s="154"/>
      <c r="BK97" s="154"/>
      <c r="BL97" s="154"/>
      <c r="BM97" s="154"/>
      <c r="BN97" s="154"/>
      <c r="BO97" s="154"/>
      <c r="BP97" s="154"/>
      <c r="BQ97" s="154"/>
      <c r="BR97" s="154"/>
      <c r="BS97" s="154"/>
      <c r="BT97" s="154"/>
      <c r="BU97" s="154"/>
      <c r="BV97" s="154"/>
      <c r="BW97" s="154"/>
      <c r="BX97" s="154"/>
      <c r="BY97" s="154"/>
      <c r="BZ97" s="154"/>
      <c r="CA97" s="154"/>
      <c r="CB97" s="165"/>
    </row>
    <row r="98" spans="2:80" s="131" customFormat="1">
      <c r="B98" s="179" t="s">
        <v>52</v>
      </c>
      <c r="C98" s="177"/>
      <c r="D98" s="175"/>
      <c r="E98" s="175"/>
      <c r="F98" s="175"/>
      <c r="G98" s="180" t="s">
        <v>53</v>
      </c>
      <c r="H98" s="175"/>
      <c r="I98" s="145"/>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c r="BJ98" s="154"/>
      <c r="BK98" s="154"/>
      <c r="BL98" s="154"/>
      <c r="BM98" s="154"/>
      <c r="BN98" s="154"/>
      <c r="BO98" s="154"/>
      <c r="BP98" s="154"/>
      <c r="BQ98" s="154"/>
      <c r="BR98" s="154"/>
      <c r="BS98" s="154"/>
      <c r="BT98" s="154"/>
      <c r="BU98" s="154"/>
      <c r="BV98" s="154"/>
      <c r="BW98" s="154"/>
      <c r="BX98" s="154"/>
      <c r="BY98" s="154"/>
      <c r="BZ98" s="154"/>
      <c r="CA98" s="154"/>
      <c r="CB98" s="165"/>
    </row>
    <row r="99" spans="2:80" s="131" customFormat="1">
      <c r="B99" s="179" t="s">
        <v>54</v>
      </c>
      <c r="C99" s="177"/>
      <c r="D99" s="175"/>
      <c r="E99" s="175"/>
      <c r="F99" s="175"/>
      <c r="G99" s="177" t="s">
        <v>55</v>
      </c>
      <c r="H99" s="175"/>
      <c r="I99" s="145"/>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154"/>
      <c r="BB99" s="154"/>
      <c r="BC99" s="154"/>
      <c r="BD99" s="154"/>
      <c r="BE99" s="154"/>
      <c r="BF99" s="154"/>
      <c r="BG99" s="154"/>
      <c r="BH99" s="154"/>
      <c r="BI99" s="154"/>
      <c r="BJ99" s="154"/>
      <c r="BK99" s="154"/>
      <c r="BL99" s="154"/>
      <c r="BM99" s="154"/>
      <c r="BN99" s="154"/>
      <c r="BO99" s="154"/>
      <c r="BP99" s="154"/>
      <c r="BQ99" s="154"/>
      <c r="BR99" s="154"/>
      <c r="BS99" s="154"/>
      <c r="BT99" s="154"/>
      <c r="BU99" s="154"/>
      <c r="BV99" s="154"/>
      <c r="BW99" s="154"/>
      <c r="BX99" s="154"/>
      <c r="BY99" s="154"/>
      <c r="BZ99" s="154"/>
      <c r="CA99" s="154"/>
      <c r="CB99" s="165"/>
    </row>
    <row r="100" spans="2:80" s="131" customFormat="1">
      <c r="B100" s="179" t="s">
        <v>56</v>
      </c>
      <c r="C100" s="177"/>
      <c r="D100" s="175"/>
      <c r="E100" s="175"/>
      <c r="F100" s="175"/>
      <c r="G100" s="180" t="s">
        <v>57</v>
      </c>
      <c r="H100" s="175"/>
      <c r="I100" s="145"/>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4"/>
      <c r="BA100" s="154"/>
      <c r="BB100" s="154"/>
      <c r="BC100" s="154"/>
      <c r="BD100" s="154"/>
      <c r="BE100" s="154"/>
      <c r="BF100" s="154"/>
      <c r="BG100" s="154"/>
      <c r="BH100" s="154"/>
      <c r="BI100" s="154"/>
      <c r="BJ100" s="154"/>
      <c r="BK100" s="154"/>
      <c r="BL100" s="154"/>
      <c r="BM100" s="154"/>
      <c r="BN100" s="154"/>
      <c r="BO100" s="154"/>
      <c r="BP100" s="154"/>
      <c r="BQ100" s="154"/>
      <c r="BR100" s="154"/>
      <c r="BS100" s="154"/>
      <c r="BT100" s="154"/>
      <c r="BU100" s="154"/>
      <c r="BV100" s="154"/>
      <c r="BW100" s="154"/>
      <c r="BX100" s="154"/>
      <c r="BY100" s="154"/>
      <c r="BZ100" s="154"/>
      <c r="CA100" s="154"/>
      <c r="CB100" s="165"/>
    </row>
    <row r="101" spans="2:80" s="131" customFormat="1">
      <c r="B101" s="179" t="s">
        <v>58</v>
      </c>
      <c r="C101" s="177"/>
      <c r="D101" s="175"/>
      <c r="E101" s="175"/>
      <c r="F101" s="175"/>
      <c r="G101" s="180" t="s">
        <v>59</v>
      </c>
      <c r="H101" s="175"/>
      <c r="I101" s="145"/>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c r="BC101" s="154"/>
      <c r="BD101" s="154"/>
      <c r="BE101" s="154"/>
      <c r="BF101" s="154"/>
      <c r="BG101" s="154"/>
      <c r="BH101" s="154"/>
      <c r="BI101" s="154"/>
      <c r="BJ101" s="154"/>
      <c r="BK101" s="154"/>
      <c r="BL101" s="154"/>
      <c r="BM101" s="154"/>
      <c r="BN101" s="154"/>
      <c r="BO101" s="154"/>
      <c r="BP101" s="154"/>
      <c r="BQ101" s="154"/>
      <c r="BR101" s="154"/>
      <c r="BS101" s="154"/>
      <c r="BT101" s="154"/>
      <c r="BU101" s="154"/>
      <c r="BV101" s="154"/>
      <c r="BW101" s="154"/>
      <c r="BX101" s="154"/>
      <c r="BY101" s="154"/>
      <c r="BZ101" s="154"/>
      <c r="CA101" s="154"/>
      <c r="CB101" s="165"/>
    </row>
    <row r="102" spans="2:80" s="131" customFormat="1">
      <c r="B102" s="179" t="s">
        <v>60</v>
      </c>
      <c r="C102" s="177"/>
      <c r="D102" s="175"/>
      <c r="E102" s="175"/>
      <c r="F102" s="175"/>
      <c r="G102" s="180" t="s">
        <v>61</v>
      </c>
      <c r="H102" s="175"/>
      <c r="I102" s="145"/>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4"/>
      <c r="BA102" s="154"/>
      <c r="BB102" s="154"/>
      <c r="BC102" s="154"/>
      <c r="BD102" s="154"/>
      <c r="BE102" s="154"/>
      <c r="BF102" s="154"/>
      <c r="BG102" s="154"/>
      <c r="BH102" s="154"/>
      <c r="BI102" s="154"/>
      <c r="BJ102" s="154"/>
      <c r="BK102" s="154"/>
      <c r="BL102" s="154"/>
      <c r="BM102" s="154"/>
      <c r="BN102" s="154"/>
      <c r="BO102" s="154"/>
      <c r="BP102" s="154"/>
      <c r="BQ102" s="154"/>
      <c r="BR102" s="154"/>
      <c r="BS102" s="154"/>
      <c r="BT102" s="154"/>
      <c r="BU102" s="154"/>
      <c r="BV102" s="154"/>
      <c r="BW102" s="154"/>
      <c r="BX102" s="154"/>
      <c r="BY102" s="154"/>
      <c r="BZ102" s="154"/>
      <c r="CA102" s="154"/>
      <c r="CB102" s="165"/>
    </row>
    <row r="103" spans="2:80" s="131" customFormat="1">
      <c r="B103" s="179" t="s">
        <v>62</v>
      </c>
      <c r="C103" s="177"/>
      <c r="D103" s="175"/>
      <c r="E103" s="175"/>
      <c r="F103" s="175"/>
      <c r="G103" s="180" t="s">
        <v>63</v>
      </c>
      <c r="H103" s="175"/>
      <c r="I103" s="145"/>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c r="BK103" s="154"/>
      <c r="BL103" s="154"/>
      <c r="BM103" s="154"/>
      <c r="BN103" s="154"/>
      <c r="BO103" s="154"/>
      <c r="BP103" s="154"/>
      <c r="BQ103" s="154"/>
      <c r="BR103" s="154"/>
      <c r="BS103" s="154"/>
      <c r="BT103" s="154"/>
      <c r="BU103" s="154"/>
      <c r="BV103" s="154"/>
      <c r="BW103" s="154"/>
      <c r="BX103" s="154"/>
      <c r="BY103" s="154"/>
      <c r="BZ103" s="154"/>
      <c r="CA103" s="154"/>
      <c r="CB103" s="165"/>
    </row>
    <row r="104" spans="2:80" s="131" customFormat="1" ht="16.5" customHeight="1">
      <c r="B104" s="179" t="s">
        <v>64</v>
      </c>
      <c r="C104" s="177"/>
      <c r="D104" s="175"/>
      <c r="E104" s="175"/>
      <c r="F104" s="175"/>
      <c r="G104" s="180" t="s">
        <v>65</v>
      </c>
      <c r="H104" s="175"/>
      <c r="I104" s="145"/>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154"/>
      <c r="BB104" s="154"/>
      <c r="BC104" s="154"/>
      <c r="BD104" s="154"/>
      <c r="BE104" s="154"/>
      <c r="BF104" s="154"/>
      <c r="BG104" s="154"/>
      <c r="BH104" s="154"/>
      <c r="BI104" s="154"/>
      <c r="BJ104" s="154"/>
      <c r="BK104" s="154"/>
      <c r="BL104" s="154"/>
      <c r="BM104" s="154"/>
      <c r="BN104" s="154"/>
      <c r="BO104" s="154"/>
      <c r="BP104" s="154"/>
      <c r="BQ104" s="154"/>
      <c r="BR104" s="154"/>
      <c r="BS104" s="154"/>
      <c r="BT104" s="154"/>
      <c r="BU104" s="154"/>
      <c r="BV104" s="154"/>
      <c r="BW104" s="154"/>
      <c r="BX104" s="154"/>
      <c r="BY104" s="154"/>
      <c r="BZ104" s="154"/>
      <c r="CA104" s="154"/>
      <c r="CB104" s="165"/>
    </row>
    <row r="105" spans="2:80" s="131" customFormat="1" ht="0.75" customHeight="1">
      <c r="B105" s="179"/>
      <c r="C105" s="177"/>
      <c r="D105" s="175"/>
      <c r="E105" s="175"/>
      <c r="F105" s="175"/>
      <c r="G105" s="180"/>
      <c r="H105" s="175"/>
      <c r="I105" s="145"/>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4"/>
      <c r="BA105" s="154"/>
      <c r="BB105" s="154"/>
      <c r="BC105" s="154"/>
      <c r="BD105" s="154"/>
      <c r="BE105" s="154"/>
      <c r="BF105" s="154"/>
      <c r="BG105" s="154"/>
      <c r="BH105" s="154"/>
      <c r="BI105" s="154"/>
      <c r="BJ105" s="154"/>
      <c r="BK105" s="154"/>
      <c r="BL105" s="154"/>
      <c r="BM105" s="154"/>
      <c r="BN105" s="154"/>
      <c r="BO105" s="154"/>
      <c r="BP105" s="154"/>
      <c r="BQ105" s="154"/>
      <c r="BR105" s="154"/>
      <c r="BS105" s="154"/>
      <c r="BT105" s="154"/>
      <c r="BU105" s="154"/>
      <c r="BV105" s="154"/>
      <c r="BW105" s="154"/>
      <c r="BX105" s="154"/>
      <c r="BY105" s="154"/>
      <c r="BZ105" s="154"/>
      <c r="CA105" s="154"/>
      <c r="CB105" s="165"/>
    </row>
    <row r="106" spans="2:80" s="131" customFormat="1" ht="2.25" customHeight="1">
      <c r="B106" s="181"/>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c r="BZ106" s="159"/>
      <c r="CA106" s="159"/>
      <c r="CB106" s="166"/>
    </row>
    <row r="107" spans="2:80" s="131" customFormat="1">
      <c r="C107" s="144"/>
      <c r="D107" s="144"/>
      <c r="E107" s="144"/>
      <c r="F107" s="144"/>
      <c r="G107" s="144"/>
      <c r="H107" s="144"/>
      <c r="I107" s="144"/>
    </row>
    <row r="108" spans="2:80" s="131" customFormat="1" ht="18">
      <c r="B108" s="188" t="s">
        <v>66</v>
      </c>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189"/>
      <c r="AN108" s="189"/>
      <c r="AO108" s="189"/>
      <c r="AP108" s="189"/>
      <c r="AQ108" s="189"/>
      <c r="AR108" s="189"/>
      <c r="AS108" s="189"/>
      <c r="AT108" s="189"/>
      <c r="AU108" s="189"/>
      <c r="AV108" s="189"/>
      <c r="AW108" s="189"/>
      <c r="AX108" s="189"/>
      <c r="AY108" s="189"/>
      <c r="AZ108" s="189"/>
      <c r="BA108" s="189"/>
      <c r="BB108" s="189"/>
      <c r="BC108" s="189"/>
      <c r="BD108" s="189"/>
      <c r="BE108" s="189"/>
      <c r="BF108" s="189"/>
      <c r="BG108" s="189"/>
      <c r="BH108" s="189"/>
      <c r="BI108" s="189"/>
      <c r="BJ108" s="189"/>
      <c r="BK108" s="189"/>
      <c r="BL108" s="189"/>
      <c r="BM108" s="189"/>
      <c r="BN108" s="189"/>
      <c r="BO108" s="189"/>
      <c r="BP108" s="189"/>
      <c r="BQ108" s="189"/>
      <c r="BR108" s="189"/>
      <c r="BS108" s="189"/>
      <c r="BT108" s="189"/>
      <c r="BU108" s="189"/>
      <c r="BV108" s="189"/>
      <c r="BW108" s="189"/>
      <c r="BX108" s="189"/>
      <c r="BY108" s="189"/>
      <c r="BZ108" s="189"/>
      <c r="CA108" s="189"/>
      <c r="CB108" s="190"/>
    </row>
    <row r="109" spans="2:80" s="131" customFormat="1" ht="5.15" customHeight="1">
      <c r="B109" s="146"/>
      <c r="C109" s="145"/>
      <c r="D109" s="145"/>
      <c r="E109" s="145"/>
      <c r="F109" s="145"/>
      <c r="G109" s="145"/>
      <c r="H109" s="145"/>
      <c r="I109" s="145"/>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4"/>
      <c r="BI109" s="154"/>
      <c r="BJ109" s="154"/>
      <c r="BK109" s="154"/>
      <c r="BL109" s="154"/>
      <c r="BM109" s="154"/>
      <c r="BN109" s="154"/>
      <c r="BO109" s="154"/>
      <c r="BP109" s="154"/>
      <c r="BQ109" s="154"/>
      <c r="BR109" s="154"/>
      <c r="BS109" s="154"/>
      <c r="BT109" s="154"/>
      <c r="BU109" s="154"/>
      <c r="BV109" s="154"/>
      <c r="BW109" s="154"/>
      <c r="BX109" s="154"/>
      <c r="BY109" s="154"/>
      <c r="BZ109" s="154"/>
      <c r="CA109" s="154"/>
      <c r="CB109" s="165"/>
    </row>
    <row r="110" spans="2:80" s="131" customFormat="1">
      <c r="B110" s="146" t="s">
        <v>67</v>
      </c>
      <c r="C110" s="145"/>
      <c r="D110" s="145"/>
      <c r="E110" s="145"/>
      <c r="F110" s="145"/>
      <c r="G110" s="145"/>
      <c r="H110" s="145"/>
      <c r="I110" s="145"/>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154"/>
      <c r="BJ110" s="154"/>
      <c r="BK110" s="154"/>
      <c r="BL110" s="154"/>
      <c r="BM110" s="154"/>
      <c r="BN110" s="154"/>
      <c r="BO110" s="154"/>
      <c r="BP110" s="154"/>
      <c r="BQ110" s="154"/>
      <c r="BR110" s="154"/>
      <c r="BS110" s="154"/>
      <c r="BT110" s="154"/>
      <c r="BU110" s="154"/>
      <c r="BV110" s="154"/>
      <c r="BW110" s="154"/>
      <c r="BX110" s="154"/>
      <c r="BY110" s="154"/>
      <c r="BZ110" s="154"/>
      <c r="CA110" s="154"/>
      <c r="CB110" s="165"/>
    </row>
    <row r="111" spans="2:80" s="131" customFormat="1" ht="5.15" customHeight="1">
      <c r="B111" s="191"/>
      <c r="C111" s="192"/>
      <c r="D111" s="192"/>
      <c r="E111" s="192"/>
      <c r="F111" s="192"/>
      <c r="G111" s="192"/>
      <c r="H111" s="192"/>
      <c r="I111" s="192"/>
      <c r="J111" s="192"/>
      <c r="K111" s="192"/>
      <c r="L111" s="192"/>
      <c r="M111" s="192"/>
      <c r="N111" s="192"/>
      <c r="O111" s="192"/>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159"/>
      <c r="BY111" s="159"/>
      <c r="BZ111" s="159"/>
      <c r="CA111" s="159"/>
      <c r="CB111" s="166"/>
    </row>
    <row r="112" spans="2:80" s="131" customFormat="1">
      <c r="B112" s="182"/>
      <c r="C112" s="182"/>
      <c r="D112" s="182"/>
      <c r="E112" s="182"/>
      <c r="F112" s="182"/>
      <c r="G112" s="182"/>
      <c r="H112" s="182"/>
      <c r="I112" s="182"/>
      <c r="J112" s="182"/>
      <c r="K112" s="182"/>
      <c r="L112" s="182"/>
      <c r="M112" s="182"/>
      <c r="N112" s="182"/>
      <c r="O112" s="182"/>
    </row>
    <row r="113" spans="2:9" ht="21.75" customHeight="1">
      <c r="B113" s="183" t="s">
        <v>68</v>
      </c>
      <c r="C113" s="184"/>
      <c r="D113" s="184"/>
      <c r="E113" s="184"/>
      <c r="F113" s="184"/>
      <c r="G113" s="184"/>
      <c r="H113" s="184"/>
      <c r="I113" s="184"/>
    </row>
    <row r="114" spans="2:9" ht="5.15" customHeight="1">
      <c r="B114" s="184"/>
      <c r="C114" s="184"/>
      <c r="D114" s="184"/>
      <c r="E114" s="184"/>
      <c r="F114" s="184"/>
      <c r="G114" s="184"/>
      <c r="H114" s="184"/>
      <c r="I114" s="184"/>
    </row>
    <row r="115" spans="2:9" ht="18.5">
      <c r="B115" s="183" t="s">
        <v>69</v>
      </c>
      <c r="C115" s="184"/>
      <c r="D115" s="184"/>
      <c r="E115" s="184"/>
      <c r="F115" s="184"/>
      <c r="G115" s="184"/>
      <c r="H115" s="184"/>
      <c r="I115" s="184"/>
    </row>
    <row r="116" spans="2:9" ht="8.25" customHeight="1">
      <c r="B116" s="184"/>
      <c r="C116" s="184"/>
      <c r="D116" s="184"/>
      <c r="E116" s="184"/>
      <c r="F116" s="184"/>
      <c r="G116" s="184"/>
      <c r="H116" s="184"/>
      <c r="I116" s="184"/>
    </row>
    <row r="117" spans="2:9">
      <c r="B117" s="184"/>
      <c r="C117" s="184"/>
      <c r="D117" s="184"/>
      <c r="E117" s="184"/>
      <c r="F117" s="184"/>
      <c r="G117" s="184"/>
      <c r="H117" s="184"/>
      <c r="I117" s="184"/>
    </row>
    <row r="118" spans="2:9">
      <c r="B118" s="184"/>
      <c r="C118" s="184"/>
      <c r="D118" s="184"/>
      <c r="E118" s="184"/>
      <c r="F118" s="184"/>
      <c r="G118" s="184"/>
      <c r="H118" s="184"/>
      <c r="I118" s="184"/>
    </row>
    <row r="119" spans="2:9">
      <c r="B119" s="184"/>
      <c r="C119" s="184"/>
      <c r="D119" s="184"/>
      <c r="E119" s="184"/>
      <c r="F119" s="184"/>
      <c r="G119" s="184"/>
      <c r="H119" s="184"/>
      <c r="I119" s="184"/>
    </row>
    <row r="120" spans="2:9">
      <c r="B120" s="184"/>
      <c r="C120" s="184"/>
      <c r="D120" s="184"/>
      <c r="E120" s="184"/>
      <c r="F120" s="184"/>
      <c r="G120" s="184"/>
      <c r="H120" s="184"/>
      <c r="I120" s="184"/>
    </row>
    <row r="121" spans="2:9">
      <c r="B121" s="184"/>
      <c r="C121" s="184"/>
      <c r="D121" s="184"/>
      <c r="E121" s="184"/>
      <c r="F121" s="184"/>
      <c r="G121" s="184"/>
      <c r="H121" s="184"/>
      <c r="I121" s="184"/>
    </row>
    <row r="122" spans="2:9">
      <c r="B122" s="184"/>
      <c r="C122" s="184"/>
      <c r="D122" s="184"/>
      <c r="E122" s="184"/>
      <c r="F122" s="184"/>
      <c r="G122" s="184"/>
      <c r="H122" s="184"/>
      <c r="I122" s="184"/>
    </row>
    <row r="123" spans="2:9">
      <c r="B123" s="184"/>
      <c r="C123" s="184"/>
      <c r="D123" s="184"/>
      <c r="E123" s="184"/>
      <c r="F123" s="184"/>
      <c r="G123" s="184"/>
      <c r="H123" s="184"/>
      <c r="I123" s="184"/>
    </row>
    <row r="124" spans="2:9">
      <c r="B124" s="184"/>
      <c r="C124" s="184"/>
      <c r="D124" s="184"/>
      <c r="E124" s="184"/>
      <c r="F124" s="184"/>
      <c r="G124" s="184"/>
      <c r="H124" s="184"/>
      <c r="I124" s="184"/>
    </row>
    <row r="125" spans="2:9">
      <c r="B125" s="184"/>
      <c r="C125" s="184"/>
      <c r="D125" s="184"/>
      <c r="E125" s="184"/>
      <c r="F125" s="184"/>
      <c r="G125" s="184"/>
      <c r="H125" s="184"/>
      <c r="I125" s="184"/>
    </row>
    <row r="126" spans="2:9">
      <c r="C126" s="184"/>
      <c r="D126" s="184"/>
      <c r="E126" s="184"/>
      <c r="F126" s="184"/>
      <c r="G126" s="184"/>
      <c r="H126" s="184"/>
      <c r="I126" s="184"/>
    </row>
  </sheetData>
  <mergeCells count="47">
    <mergeCell ref="B90:CB90"/>
    <mergeCell ref="B108:CB108"/>
    <mergeCell ref="B111:O111"/>
    <mergeCell ref="B14:CB19"/>
    <mergeCell ref="BN35:BT36"/>
    <mergeCell ref="BU35:CA36"/>
    <mergeCell ref="BD37:BM38"/>
    <mergeCell ref="BN37:BT38"/>
    <mergeCell ref="BU37:CA38"/>
    <mergeCell ref="AV62:AX73"/>
    <mergeCell ref="AY62:CA73"/>
    <mergeCell ref="M62:AU73"/>
    <mergeCell ref="BD39:BM43"/>
    <mergeCell ref="BN39:CA43"/>
    <mergeCell ref="C24:N46"/>
    <mergeCell ref="R23:AY46"/>
    <mergeCell ref="B78:W78"/>
    <mergeCell ref="Y78:AQ78"/>
    <mergeCell ref="AS78:BI78"/>
    <mergeCell ref="BK78:CB78"/>
    <mergeCell ref="B79:W79"/>
    <mergeCell ref="Y79:AQ79"/>
    <mergeCell ref="AR79:BJ79"/>
    <mergeCell ref="BK79:CB79"/>
    <mergeCell ref="B58:CB58"/>
    <mergeCell ref="B75:CB75"/>
    <mergeCell ref="B77:W77"/>
    <mergeCell ref="Y77:AQ77"/>
    <mergeCell ref="AS77:BI77"/>
    <mergeCell ref="BK77:CB77"/>
    <mergeCell ref="C21:N21"/>
    <mergeCell ref="R21:AY21"/>
    <mergeCell ref="BD21:CA21"/>
    <mergeCell ref="C23:N23"/>
    <mergeCell ref="C48:N48"/>
    <mergeCell ref="R48:AY55"/>
    <mergeCell ref="C49:N55"/>
    <mergeCell ref="BD44:CA45"/>
    <mergeCell ref="BD33:BM34"/>
    <mergeCell ref="BN33:BT34"/>
    <mergeCell ref="BU33:CA34"/>
    <mergeCell ref="BD35:BM36"/>
    <mergeCell ref="B4:CB4"/>
    <mergeCell ref="B6:CB6"/>
    <mergeCell ref="B8:CB8"/>
    <mergeCell ref="B10:CB10"/>
    <mergeCell ref="B12:CB12"/>
  </mergeCells>
  <pageMargins left="0.39370078740157499" right="0.39370078740157499" top="0.59055118110236204" bottom="0.39370078740157499" header="0.23622047244094499" footer="0.23622047244094499"/>
  <pageSetup paperSize="9" scale="40" orientation="portrait" r:id="rId1"/>
  <headerFooter>
    <oddFooter>&amp;CPage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70"/>
  <sheetViews>
    <sheetView showGridLines="0" showRowColHeaders="0" zoomScale="85" zoomScaleNormal="85" workbookViewId="0">
      <pane xSplit="2" ySplit="10" topLeftCell="AC14" activePane="bottomRight" state="frozen"/>
      <selection pane="topRight"/>
      <selection pane="bottomLeft"/>
      <selection pane="bottomRight" activeCell="B14" sqref="B14"/>
    </sheetView>
  </sheetViews>
  <sheetFormatPr defaultColWidth="8.7265625" defaultRowHeight="13"/>
  <cols>
    <col min="1" max="1" width="2" style="3" customWidth="1"/>
    <col min="2" max="2" width="55.54296875" style="3" customWidth="1"/>
    <col min="3" max="3" width="24" style="3" customWidth="1"/>
    <col min="4" max="4" width="17.54296875" style="23" customWidth="1"/>
    <col min="5" max="5" width="36" style="3" customWidth="1"/>
    <col min="6" max="6" width="18" style="3" customWidth="1"/>
    <col min="7" max="7" width="36.453125" style="3" customWidth="1"/>
    <col min="8" max="9" width="20.1796875" style="3" customWidth="1"/>
    <col min="10" max="10" width="17.26953125" style="3" customWidth="1"/>
    <col min="11" max="11" width="18.1796875" style="3" customWidth="1"/>
    <col min="12" max="12" width="15.81640625" style="3" customWidth="1"/>
    <col min="13" max="13" width="30" style="3" customWidth="1"/>
    <col min="14" max="14" width="22.453125" style="3" customWidth="1"/>
    <col min="15" max="15" width="13.54296875" style="3" customWidth="1"/>
    <col min="16" max="16" width="28.1796875" style="3" customWidth="1"/>
    <col min="17" max="17" width="29.1796875" style="3" customWidth="1"/>
    <col min="18" max="18" width="18.1796875" style="3" customWidth="1"/>
    <col min="19" max="19" width="21.26953125" style="3" customWidth="1"/>
    <col min="20" max="20" width="26.54296875" style="3" customWidth="1"/>
    <col min="21" max="21" width="16.54296875" style="3" customWidth="1"/>
    <col min="22" max="22" width="21.26953125" style="3" customWidth="1"/>
    <col min="23" max="23" width="18.54296875" style="3" customWidth="1"/>
    <col min="24" max="24" width="27.26953125" style="3" customWidth="1"/>
    <col min="25" max="25" width="18.54296875" style="3" customWidth="1"/>
    <col min="26" max="26" width="21.26953125" style="3" customWidth="1"/>
    <col min="27" max="27" width="23" style="24" customWidth="1"/>
    <col min="28" max="28" width="40" style="3" customWidth="1"/>
    <col min="29" max="29" width="18.81640625" style="3" customWidth="1"/>
    <col min="30" max="30" width="21.26953125" style="3" customWidth="1"/>
    <col min="31" max="31" width="58.26953125" style="3" customWidth="1"/>
    <col min="32" max="32" width="3.1796875" style="3" customWidth="1"/>
    <col min="33" max="76" width="10.54296875" style="3" customWidth="1"/>
    <col min="77" max="16384" width="8.7265625" style="3"/>
  </cols>
  <sheetData>
    <row r="1" spans="1:31" s="1" customFormat="1" ht="22" customHeight="1">
      <c r="B1" s="5" t="s">
        <v>70</v>
      </c>
      <c r="D1" s="25"/>
      <c r="AA1" s="112"/>
    </row>
    <row r="2" spans="1:31" s="1" customFormat="1" ht="64" customHeight="1">
      <c r="B2" s="7" t="s">
        <v>0</v>
      </c>
      <c r="C2" s="8"/>
      <c r="D2" s="26"/>
      <c r="E2" s="8"/>
      <c r="F2" s="8"/>
      <c r="AA2" s="112"/>
    </row>
    <row r="3" spans="1:31" ht="3.75" customHeight="1"/>
    <row r="4" spans="1:31" ht="18" customHeight="1">
      <c r="B4" s="27" t="s">
        <v>71</v>
      </c>
      <c r="C4" s="273"/>
      <c r="D4" s="274"/>
      <c r="E4" s="321" t="s">
        <v>180</v>
      </c>
      <c r="F4" s="273"/>
      <c r="G4" s="274"/>
      <c r="L4" s="275" t="s">
        <v>72</v>
      </c>
      <c r="M4" s="275"/>
      <c r="N4" s="275"/>
      <c r="O4" s="275"/>
      <c r="P4" s="275"/>
    </row>
    <row r="5" spans="1:31" ht="17.25" customHeight="1">
      <c r="B5" s="27" t="s">
        <v>73</v>
      </c>
      <c r="C5" s="276"/>
      <c r="D5" s="277"/>
      <c r="E5" s="27" t="s">
        <v>74</v>
      </c>
      <c r="F5" s="276"/>
      <c r="G5" s="277"/>
      <c r="L5" s="314" t="s">
        <v>75</v>
      </c>
      <c r="M5" s="314"/>
      <c r="N5" s="314" t="s">
        <v>76</v>
      </c>
      <c r="O5" s="314"/>
      <c r="P5" s="314"/>
    </row>
    <row r="6" spans="1:31" ht="30" customHeight="1">
      <c r="B6" s="27"/>
      <c r="C6" s="27"/>
      <c r="D6" s="27"/>
      <c r="E6" s="27"/>
      <c r="F6" s="27"/>
      <c r="G6" s="27"/>
      <c r="L6" s="314"/>
      <c r="M6" s="314"/>
      <c r="N6" s="314"/>
      <c r="O6" s="314"/>
      <c r="P6" s="314"/>
      <c r="Q6" s="278" t="s">
        <v>77</v>
      </c>
      <c r="R6" s="278"/>
      <c r="S6" s="278"/>
      <c r="AB6" s="278" t="s">
        <v>77</v>
      </c>
      <c r="AC6" s="278"/>
      <c r="AD6" s="278"/>
    </row>
    <row r="7" spans="1:31" ht="12" customHeight="1">
      <c r="L7" s="60"/>
      <c r="M7" s="60"/>
      <c r="N7" s="60"/>
      <c r="O7" s="60"/>
      <c r="P7" s="61"/>
      <c r="W7" s="2"/>
      <c r="Y7" s="2"/>
      <c r="Z7" s="2"/>
      <c r="AA7" s="113"/>
    </row>
    <row r="8" spans="1:31" s="20" customFormat="1" ht="34.5" customHeight="1">
      <c r="B8" s="279" t="s">
        <v>78</v>
      </c>
      <c r="C8" s="280"/>
      <c r="D8" s="280"/>
      <c r="E8" s="281"/>
      <c r="F8" s="282" t="s">
        <v>79</v>
      </c>
      <c r="G8" s="282"/>
      <c r="H8" s="282"/>
      <c r="I8" s="282"/>
      <c r="J8" s="283" t="s">
        <v>80</v>
      </c>
      <c r="K8" s="284"/>
      <c r="L8" s="284"/>
      <c r="M8" s="284"/>
      <c r="N8" s="285"/>
      <c r="O8" s="286" t="s">
        <v>81</v>
      </c>
      <c r="P8" s="287"/>
      <c r="Q8" s="288" t="s">
        <v>82</v>
      </c>
      <c r="R8" s="289"/>
      <c r="S8" s="290"/>
      <c r="T8" s="291" t="s">
        <v>83</v>
      </c>
      <c r="U8" s="292"/>
      <c r="V8" s="293"/>
      <c r="W8" s="294" t="s">
        <v>84</v>
      </c>
      <c r="X8" s="295"/>
      <c r="Y8" s="295"/>
      <c r="Z8" s="295"/>
      <c r="AA8" s="296"/>
      <c r="AB8" s="297" t="s">
        <v>85</v>
      </c>
      <c r="AC8" s="298"/>
      <c r="AD8" s="299"/>
      <c r="AE8" s="312" t="s">
        <v>86</v>
      </c>
    </row>
    <row r="9" spans="1:31" s="21" customFormat="1" ht="39.75" customHeight="1">
      <c r="B9" s="306" t="s">
        <v>87</v>
      </c>
      <c r="C9" s="28" t="s">
        <v>88</v>
      </c>
      <c r="D9" s="303" t="s">
        <v>89</v>
      </c>
      <c r="E9" s="303" t="s">
        <v>90</v>
      </c>
      <c r="F9" s="300" t="s">
        <v>91</v>
      </c>
      <c r="G9" s="301"/>
      <c r="H9" s="309" t="s">
        <v>92</v>
      </c>
      <c r="I9" s="62" t="s">
        <v>93</v>
      </c>
      <c r="J9" s="30" t="s">
        <v>94</v>
      </c>
      <c r="K9" s="310" t="s">
        <v>95</v>
      </c>
      <c r="L9" s="300" t="s">
        <v>96</v>
      </c>
      <c r="M9" s="301"/>
      <c r="N9" s="28" t="s">
        <v>97</v>
      </c>
      <c r="O9" s="300" t="s">
        <v>98</v>
      </c>
      <c r="P9" s="301"/>
      <c r="Q9" s="300" t="s">
        <v>99</v>
      </c>
      <c r="R9" s="302"/>
      <c r="S9" s="301"/>
      <c r="T9" s="303" t="s">
        <v>100</v>
      </c>
      <c r="U9" s="304"/>
      <c r="V9" s="305"/>
      <c r="W9" s="300" t="s">
        <v>101</v>
      </c>
      <c r="X9" s="301"/>
      <c r="Y9" s="300" t="s">
        <v>102</v>
      </c>
      <c r="Z9" s="301"/>
      <c r="AA9" s="114" t="s">
        <v>103</v>
      </c>
      <c r="AB9" s="300" t="s">
        <v>104</v>
      </c>
      <c r="AC9" s="302"/>
      <c r="AD9" s="301"/>
      <c r="AE9" s="313"/>
    </row>
    <row r="10" spans="1:31" s="21" customFormat="1" ht="35.25" customHeight="1">
      <c r="A10" s="29"/>
      <c r="B10" s="307"/>
      <c r="C10" s="30" t="s">
        <v>105</v>
      </c>
      <c r="D10" s="308"/>
      <c r="E10" s="308"/>
      <c r="F10" s="30" t="s">
        <v>106</v>
      </c>
      <c r="G10" s="30" t="s">
        <v>107</v>
      </c>
      <c r="H10" s="309"/>
      <c r="I10" s="30" t="s">
        <v>108</v>
      </c>
      <c r="J10" s="30" t="s">
        <v>109</v>
      </c>
      <c r="K10" s="311"/>
      <c r="L10" s="63" t="s">
        <v>110</v>
      </c>
      <c r="M10" s="30" t="s">
        <v>107</v>
      </c>
      <c r="N10" s="63" t="s">
        <v>111</v>
      </c>
      <c r="O10" s="63" t="s">
        <v>112</v>
      </c>
      <c r="P10" s="30" t="s">
        <v>113</v>
      </c>
      <c r="Q10" s="30" t="s">
        <v>114</v>
      </c>
      <c r="R10" s="63" t="s">
        <v>115</v>
      </c>
      <c r="S10" s="30" t="s">
        <v>113</v>
      </c>
      <c r="T10" s="30" t="s">
        <v>116</v>
      </c>
      <c r="U10" s="63" t="s">
        <v>117</v>
      </c>
      <c r="V10" s="30" t="s">
        <v>113</v>
      </c>
      <c r="W10" s="63" t="s">
        <v>118</v>
      </c>
      <c r="X10" s="30" t="s">
        <v>113</v>
      </c>
      <c r="Y10" s="63" t="s">
        <v>119</v>
      </c>
      <c r="Z10" s="30" t="s">
        <v>113</v>
      </c>
      <c r="AA10" s="115" t="s">
        <v>120</v>
      </c>
      <c r="AB10" s="63" t="s">
        <v>121</v>
      </c>
      <c r="AC10" s="63" t="s">
        <v>115</v>
      </c>
      <c r="AD10" s="30" t="s">
        <v>113</v>
      </c>
      <c r="AE10" s="313"/>
    </row>
    <row r="11" spans="1:31" s="21" customFormat="1" ht="40.5" customHeight="1">
      <c r="B11" s="31" t="s">
        <v>122</v>
      </c>
      <c r="C11" s="32" t="s">
        <v>123</v>
      </c>
      <c r="D11" s="32" t="s">
        <v>124</v>
      </c>
      <c r="E11" s="33"/>
      <c r="F11" s="34">
        <v>19.2</v>
      </c>
      <c r="G11" s="35" t="s">
        <v>125</v>
      </c>
      <c r="H11" s="36">
        <v>0.68799999999999994</v>
      </c>
      <c r="I11" s="64">
        <f t="shared" ref="I11:I42" si="0">IF(F11*$H11=0,"Fórmula",F11*$H11)</f>
        <v>13.209599999999998</v>
      </c>
      <c r="J11" s="65" t="s">
        <v>126</v>
      </c>
      <c r="K11" s="66" t="str">
        <f>IFERROR(CHOOSE(MATCH(J11,{"Carbón","Diesel","Aceite combustible","Queroseno","GLP","Gas natural","Madera deforestada","Mader reforestada","Otros"},0),96.3,74.1,77.4,71.5,63.1,56.1,109.6,0,"Agregar detalles en comentarios"),"Fórmula")</f>
        <v>Fórmula</v>
      </c>
      <c r="L11" s="34"/>
      <c r="M11" s="67"/>
      <c r="N11" s="68" t="str">
        <f>IFERROR(L11*$K11/1000,"Fórmula")</f>
        <v>Fórmula</v>
      </c>
      <c r="O11" s="69"/>
      <c r="P11" s="70"/>
      <c r="Q11" s="92"/>
      <c r="R11" s="93"/>
      <c r="S11" s="94"/>
      <c r="T11" s="95"/>
      <c r="U11" s="67"/>
      <c r="V11" s="96"/>
      <c r="W11" s="97">
        <v>29000</v>
      </c>
      <c r="X11" s="98" t="s">
        <v>127</v>
      </c>
      <c r="Y11" s="95">
        <v>2688</v>
      </c>
      <c r="Z11" s="93" t="s">
        <v>128</v>
      </c>
      <c r="AA11" s="116">
        <f t="shared" ref="AA11:AA42" si="1">IFERROR(W11/Y11,"Fórmula")</f>
        <v>10.788690476190476</v>
      </c>
      <c r="AB11" s="117"/>
      <c r="AC11" s="93"/>
      <c r="AD11" s="118"/>
      <c r="AE11" s="33"/>
    </row>
    <row r="12" spans="1:31" s="21" customFormat="1" ht="30" customHeight="1">
      <c r="B12" s="37" t="s">
        <v>129</v>
      </c>
      <c r="C12" s="32" t="s">
        <v>130</v>
      </c>
      <c r="D12" s="38" t="s">
        <v>131</v>
      </c>
      <c r="E12" s="39"/>
      <c r="F12" s="40"/>
      <c r="G12" s="41"/>
      <c r="H12" s="42"/>
      <c r="I12" s="71" t="str">
        <f t="shared" si="0"/>
        <v>Fórmula</v>
      </c>
      <c r="J12" s="72" t="s">
        <v>132</v>
      </c>
      <c r="K12" s="73">
        <f>IFERROR(CHOOSE(MATCH(J12,{"Carbón","Diesel","Aceite combustible","Queroseno","GLP","Gas natural","Madera deforestada","Mader reforestada","Otros"},0),96.3,74.1,77.4,71.5,63.1,56.1,109.6,0,"Agregar detalles en comentarios"),"Fórmula")</f>
        <v>96.3</v>
      </c>
      <c r="L12" s="40">
        <v>500</v>
      </c>
      <c r="M12" s="74" t="s">
        <v>133</v>
      </c>
      <c r="N12" s="75">
        <f>IFERROR(L12*$K12/1000,"Fórmula")</f>
        <v>48.15</v>
      </c>
      <c r="O12" s="76">
        <v>50</v>
      </c>
      <c r="P12" s="77" t="s">
        <v>133</v>
      </c>
      <c r="Q12" s="99"/>
      <c r="R12" s="100"/>
      <c r="S12" s="101"/>
      <c r="T12" s="102"/>
      <c r="U12" s="74"/>
      <c r="V12" s="103"/>
      <c r="W12" s="104">
        <v>15000</v>
      </c>
      <c r="X12" s="98" t="s">
        <v>134</v>
      </c>
      <c r="Y12" s="102">
        <v>6000</v>
      </c>
      <c r="Z12" s="93" t="s">
        <v>134</v>
      </c>
      <c r="AA12" s="119">
        <f t="shared" si="1"/>
        <v>2.5</v>
      </c>
      <c r="AB12" s="120"/>
      <c r="AC12" s="100"/>
      <c r="AD12" s="121"/>
      <c r="AE12" s="39"/>
    </row>
    <row r="13" spans="1:31" s="21" customFormat="1" ht="39" customHeight="1">
      <c r="B13" s="37" t="s">
        <v>135</v>
      </c>
      <c r="C13" s="32" t="s">
        <v>130</v>
      </c>
      <c r="D13" s="38" t="s">
        <v>136</v>
      </c>
      <c r="E13" s="39"/>
      <c r="F13" s="40"/>
      <c r="G13" s="41"/>
      <c r="H13" s="42"/>
      <c r="I13" s="71" t="str">
        <f t="shared" si="0"/>
        <v>Fórmula</v>
      </c>
      <c r="J13" s="72" t="s">
        <v>126</v>
      </c>
      <c r="K13" s="66" t="str">
        <f>IFERROR(CHOOSE(MATCH(J13,{"Carbón","Diesel","Aceite combustible","Queroseno","GLP","Gas natural","Madera deforestada","Mader reforestada","Otros"},0),96.3,74.1,77.4,71.5,63.1,56.1,109.6,0,"Agregar detalles en comentarios"),"Fórmula")</f>
        <v>Fórmula</v>
      </c>
      <c r="L13" s="40"/>
      <c r="M13" s="74"/>
      <c r="N13" s="75"/>
      <c r="O13" s="76"/>
      <c r="P13" s="77"/>
      <c r="Q13" s="99" t="s">
        <v>137</v>
      </c>
      <c r="R13" s="105" t="s">
        <v>138</v>
      </c>
      <c r="S13" s="106" t="s">
        <v>139</v>
      </c>
      <c r="T13" s="102"/>
      <c r="U13" s="74"/>
      <c r="V13" s="103"/>
      <c r="W13" s="104">
        <v>100000</v>
      </c>
      <c r="X13" s="107" t="s">
        <v>139</v>
      </c>
      <c r="Y13" s="122">
        <v>0</v>
      </c>
      <c r="Z13" s="100" t="s">
        <v>140</v>
      </c>
      <c r="AA13" s="119" t="str">
        <f t="shared" si="1"/>
        <v>Fórmula</v>
      </c>
      <c r="AB13" s="120" t="s">
        <v>141</v>
      </c>
      <c r="AC13" s="100" t="s">
        <v>142</v>
      </c>
      <c r="AD13" s="121" t="s">
        <v>143</v>
      </c>
      <c r="AE13" s="39" t="s">
        <v>144</v>
      </c>
    </row>
    <row r="14" spans="1:31" s="21" customFormat="1" ht="30" customHeight="1">
      <c r="B14" s="37" t="s">
        <v>145</v>
      </c>
      <c r="C14" s="32" t="s">
        <v>146</v>
      </c>
      <c r="D14" s="38" t="s">
        <v>147</v>
      </c>
      <c r="E14" s="39" t="s">
        <v>148</v>
      </c>
      <c r="F14" s="40"/>
      <c r="G14" s="41"/>
      <c r="H14" s="42"/>
      <c r="I14" s="71" t="str">
        <f t="shared" si="0"/>
        <v>Fórmula</v>
      </c>
      <c r="J14" s="72" t="s">
        <v>126</v>
      </c>
      <c r="K14" s="73" t="str">
        <f>IFERROR(CHOOSE(MATCH(J14,{"Carbón","Diesel","Aceite combustible","Queroseno","GLP","Gas natural","Madera deforestada","Mader reforestada","Otros"},0),96.3,74.1,77.4,71.5,63.1,56.1,109.6,0,"Agregar detalles en comentarios"),"Fórmula")</f>
        <v>Fórmula</v>
      </c>
      <c r="L14" s="40"/>
      <c r="M14" s="74"/>
      <c r="N14" s="75" t="str">
        <f t="shared" ref="N14:N45" si="2">IFERROR(L14*$K14/1000,"Fórmula")</f>
        <v>Fórmula</v>
      </c>
      <c r="O14" s="76"/>
      <c r="P14" s="77"/>
      <c r="Q14" s="99"/>
      <c r="R14" s="100"/>
      <c r="S14" s="101"/>
      <c r="T14" s="102"/>
      <c r="U14" s="74"/>
      <c r="V14" s="103"/>
      <c r="W14" s="104"/>
      <c r="X14" s="108"/>
      <c r="Y14" s="102"/>
      <c r="Z14" s="100"/>
      <c r="AA14" s="119" t="str">
        <f t="shared" si="1"/>
        <v>Fórmula</v>
      </c>
      <c r="AB14" s="120"/>
      <c r="AC14" s="100"/>
      <c r="AD14" s="121"/>
      <c r="AE14" s="39" t="s">
        <v>149</v>
      </c>
    </row>
    <row r="15" spans="1:31" s="20" customFormat="1" ht="30" customHeight="1">
      <c r="B15" s="43"/>
      <c r="C15" s="44" t="s">
        <v>126</v>
      </c>
      <c r="D15" s="45"/>
      <c r="E15" s="46"/>
      <c r="F15" s="47"/>
      <c r="G15" s="46"/>
      <c r="H15" s="48"/>
      <c r="I15" s="78" t="str">
        <f t="shared" si="0"/>
        <v>Fórmula</v>
      </c>
      <c r="J15" s="79" t="s">
        <v>126</v>
      </c>
      <c r="K15" s="80" t="str">
        <f>IFERROR(CHOOSE(MATCH(J15,{"Carbón","Diesel","Aceite combustible","Queroseno","GLP","Gas natural","Madera deforestada","Mader reforestada","Otros"},0),96.3,74.1,77.4,71.5,63.1,56.1,109.6,0,"Agregar detalles en comentarios"),"Fórmula")</f>
        <v>Fórmula</v>
      </c>
      <c r="L15" s="81"/>
      <c r="M15" s="46"/>
      <c r="N15" s="82" t="str">
        <f t="shared" si="2"/>
        <v>Fórmula</v>
      </c>
      <c r="O15" s="47"/>
      <c r="P15" s="83"/>
      <c r="Q15" s="46"/>
      <c r="R15" s="46"/>
      <c r="S15" s="46"/>
      <c r="T15" s="109"/>
      <c r="U15" s="81"/>
      <c r="V15" s="83"/>
      <c r="W15" s="81"/>
      <c r="X15" s="46"/>
      <c r="Y15" s="123"/>
      <c r="Z15" s="46"/>
      <c r="AA15" s="124" t="str">
        <f t="shared" si="1"/>
        <v>Fórmula</v>
      </c>
      <c r="AB15" s="47"/>
      <c r="AC15" s="81"/>
      <c r="AD15" s="83"/>
      <c r="AE15" s="83"/>
    </row>
    <row r="16" spans="1:31" s="20" customFormat="1" ht="30" customHeight="1">
      <c r="B16" s="49"/>
      <c r="C16" s="50" t="s">
        <v>126</v>
      </c>
      <c r="D16" s="51"/>
      <c r="E16" s="52"/>
      <c r="F16" s="53"/>
      <c r="G16" s="52"/>
      <c r="H16" s="54"/>
      <c r="I16" s="84" t="str">
        <f t="shared" si="0"/>
        <v>Fórmula</v>
      </c>
      <c r="J16" s="85" t="s">
        <v>126</v>
      </c>
      <c r="K16" s="86" t="str">
        <f>IFERROR(CHOOSE(MATCH(J16,{"Carbón","Diesel","Aceite combustible","Queroseno","GLP","Gas natural","Madera deforestada","Mader reforestada","Otros"},0),96.3,74.1,77.4,71.5,63.1,56.1,109.6,0,"Agregar detalles en comentarios"),"Fórmula")</f>
        <v>Fórmula</v>
      </c>
      <c r="L16" s="87"/>
      <c r="M16" s="52"/>
      <c r="N16" s="88" t="str">
        <f t="shared" si="2"/>
        <v>Fórmula</v>
      </c>
      <c r="O16" s="53"/>
      <c r="P16" s="89"/>
      <c r="Q16" s="52"/>
      <c r="R16" s="52"/>
      <c r="S16" s="52"/>
      <c r="T16" s="110"/>
      <c r="U16" s="87"/>
      <c r="V16" s="89"/>
      <c r="W16" s="87"/>
      <c r="X16" s="52"/>
      <c r="Y16" s="125"/>
      <c r="Z16" s="52"/>
      <c r="AA16" s="126" t="str">
        <f t="shared" si="1"/>
        <v>Fórmula</v>
      </c>
      <c r="AB16" s="53"/>
      <c r="AC16" s="87"/>
      <c r="AD16" s="89"/>
      <c r="AE16" s="89"/>
    </row>
    <row r="17" spans="2:31" s="20" customFormat="1" ht="30" customHeight="1">
      <c r="B17" s="49"/>
      <c r="C17" s="50" t="s">
        <v>126</v>
      </c>
      <c r="D17" s="51"/>
      <c r="E17" s="52"/>
      <c r="F17" s="53"/>
      <c r="G17" s="52"/>
      <c r="H17" s="54"/>
      <c r="I17" s="84" t="str">
        <f t="shared" si="0"/>
        <v>Fórmula</v>
      </c>
      <c r="J17" s="85" t="s">
        <v>126</v>
      </c>
      <c r="K17" s="86" t="str">
        <f>IFERROR(CHOOSE(MATCH(J17,{"Carbón","Diesel","Aceite combustible","Queroseno","GLP","Gas natural","Madera deforestada","Mader reforestada","Otros"},0),96.3,74.1,77.4,71.5,63.1,56.1,109.6,0,"Agregar detalles en comentarios"),"Fórmula")</f>
        <v>Fórmula</v>
      </c>
      <c r="L17" s="87"/>
      <c r="M17" s="52"/>
      <c r="N17" s="88" t="str">
        <f t="shared" si="2"/>
        <v>Fórmula</v>
      </c>
      <c r="O17" s="53"/>
      <c r="P17" s="89"/>
      <c r="Q17" s="52"/>
      <c r="R17" s="52"/>
      <c r="S17" s="52"/>
      <c r="T17" s="110"/>
      <c r="U17" s="87"/>
      <c r="V17" s="89"/>
      <c r="W17" s="87"/>
      <c r="X17" s="52"/>
      <c r="Y17" s="125"/>
      <c r="Z17" s="52"/>
      <c r="AA17" s="126" t="str">
        <f t="shared" si="1"/>
        <v>Fórmula</v>
      </c>
      <c r="AB17" s="53"/>
      <c r="AC17" s="87"/>
      <c r="AD17" s="89"/>
      <c r="AE17" s="89"/>
    </row>
    <row r="18" spans="2:31" s="20" customFormat="1" ht="30" customHeight="1">
      <c r="B18" s="49"/>
      <c r="C18" s="50" t="s">
        <v>126</v>
      </c>
      <c r="D18" s="51"/>
      <c r="E18" s="52"/>
      <c r="F18" s="53"/>
      <c r="G18" s="52"/>
      <c r="H18" s="54"/>
      <c r="I18" s="84" t="str">
        <f t="shared" si="0"/>
        <v>Fórmula</v>
      </c>
      <c r="J18" s="85" t="s">
        <v>126</v>
      </c>
      <c r="K18" s="86" t="str">
        <f>IFERROR(CHOOSE(MATCH(J18,{"Carbón","Diesel","Aceite combustible","Queroseno","GLP","Gas natural","Madera deforestada","Mader reforestada","Otros"},0),96.3,74.1,77.4,71.5,63.1,56.1,109.6,0,"Agregar detalles en comentarios"),"Fórmula")</f>
        <v>Fórmula</v>
      </c>
      <c r="L18" s="87"/>
      <c r="M18" s="52"/>
      <c r="N18" s="88" t="str">
        <f t="shared" si="2"/>
        <v>Fórmula</v>
      </c>
      <c r="O18" s="53"/>
      <c r="P18" s="89"/>
      <c r="Q18" s="52"/>
      <c r="R18" s="52"/>
      <c r="S18" s="52"/>
      <c r="T18" s="110"/>
      <c r="U18" s="87"/>
      <c r="V18" s="89"/>
      <c r="W18" s="87"/>
      <c r="X18" s="52"/>
      <c r="Y18" s="125"/>
      <c r="Z18" s="52"/>
      <c r="AA18" s="126" t="str">
        <f t="shared" si="1"/>
        <v>Fórmula</v>
      </c>
      <c r="AB18" s="53"/>
      <c r="AC18" s="87"/>
      <c r="AD18" s="89"/>
      <c r="AE18" s="89"/>
    </row>
    <row r="19" spans="2:31" s="20" customFormat="1" ht="30" customHeight="1">
      <c r="B19" s="49"/>
      <c r="C19" s="50" t="s">
        <v>126</v>
      </c>
      <c r="D19" s="51"/>
      <c r="E19" s="52"/>
      <c r="F19" s="53"/>
      <c r="G19" s="52"/>
      <c r="H19" s="54"/>
      <c r="I19" s="84" t="str">
        <f t="shared" si="0"/>
        <v>Fórmula</v>
      </c>
      <c r="J19" s="85" t="s">
        <v>126</v>
      </c>
      <c r="K19" s="86" t="str">
        <f>IFERROR(CHOOSE(MATCH(J19,{"Carbón","Diesel","Aceite combustible","Queroseno","GLP","Gas natural","Madera deforestada","Mader reforestada","Otros"},0),96.3,74.1,77.4,71.5,63.1,56.1,109.6,0,"Agregar detalles en comentarios"),"Fórmula")</f>
        <v>Fórmula</v>
      </c>
      <c r="L19" s="87"/>
      <c r="M19" s="52"/>
      <c r="N19" s="88" t="str">
        <f t="shared" si="2"/>
        <v>Fórmula</v>
      </c>
      <c r="O19" s="53"/>
      <c r="P19" s="89"/>
      <c r="Q19" s="52"/>
      <c r="R19" s="52"/>
      <c r="S19" s="52"/>
      <c r="T19" s="110"/>
      <c r="U19" s="87"/>
      <c r="V19" s="89"/>
      <c r="W19" s="87"/>
      <c r="X19" s="52"/>
      <c r="Y19" s="125"/>
      <c r="Z19" s="52"/>
      <c r="AA19" s="126" t="str">
        <f t="shared" si="1"/>
        <v>Fórmula</v>
      </c>
      <c r="AB19" s="53"/>
      <c r="AC19" s="87"/>
      <c r="AD19" s="89"/>
      <c r="AE19" s="89"/>
    </row>
    <row r="20" spans="2:31" s="20" customFormat="1" ht="30" customHeight="1">
      <c r="B20" s="49"/>
      <c r="C20" s="50" t="s">
        <v>126</v>
      </c>
      <c r="D20" s="51"/>
      <c r="E20" s="52"/>
      <c r="F20" s="53"/>
      <c r="G20" s="52"/>
      <c r="H20" s="54"/>
      <c r="I20" s="84" t="str">
        <f t="shared" si="0"/>
        <v>Fórmula</v>
      </c>
      <c r="J20" s="85" t="s">
        <v>126</v>
      </c>
      <c r="K20" s="86" t="str">
        <f>IFERROR(CHOOSE(MATCH(J20,{"Carbón","Diesel","Aceite combustible","Queroseno","GLP","Gas natural","Madera deforestada","Mader reforestada","Otros"},0),96.3,74.1,77.4,71.5,63.1,56.1,109.6,0,"Agregar detalles en comentarios"),"Fórmula")</f>
        <v>Fórmula</v>
      </c>
      <c r="L20" s="87"/>
      <c r="M20" s="52"/>
      <c r="N20" s="88" t="str">
        <f t="shared" si="2"/>
        <v>Fórmula</v>
      </c>
      <c r="O20" s="53"/>
      <c r="P20" s="89"/>
      <c r="Q20" s="52"/>
      <c r="R20" s="52"/>
      <c r="S20" s="52"/>
      <c r="T20" s="110"/>
      <c r="U20" s="87"/>
      <c r="V20" s="89"/>
      <c r="W20" s="87"/>
      <c r="X20" s="52"/>
      <c r="Y20" s="125"/>
      <c r="Z20" s="52"/>
      <c r="AA20" s="126" t="str">
        <f t="shared" si="1"/>
        <v>Fórmula</v>
      </c>
      <c r="AB20" s="53"/>
      <c r="AC20" s="87"/>
      <c r="AD20" s="89"/>
      <c r="AE20" s="89"/>
    </row>
    <row r="21" spans="2:31" s="20" customFormat="1" ht="30" customHeight="1">
      <c r="B21" s="49"/>
      <c r="C21" s="50" t="s">
        <v>126</v>
      </c>
      <c r="D21" s="51"/>
      <c r="E21" s="52"/>
      <c r="F21" s="53"/>
      <c r="G21" s="52"/>
      <c r="H21" s="54"/>
      <c r="I21" s="84" t="str">
        <f t="shared" si="0"/>
        <v>Fórmula</v>
      </c>
      <c r="J21" s="85" t="s">
        <v>126</v>
      </c>
      <c r="K21" s="86" t="str">
        <f>IFERROR(CHOOSE(MATCH(J21,{"Carbón","Diesel","Aceite combustible","Queroseno","GLP","Gas natural","Madera deforestada","Mader reforestada","Otros"},0),96.3,74.1,77.4,71.5,63.1,56.1,109.6,0,"Agregar detalles en comentarios"),"Fórmula")</f>
        <v>Fórmula</v>
      </c>
      <c r="L21" s="87"/>
      <c r="M21" s="52"/>
      <c r="N21" s="88" t="str">
        <f t="shared" si="2"/>
        <v>Fórmula</v>
      </c>
      <c r="O21" s="53"/>
      <c r="P21" s="89"/>
      <c r="Q21" s="52"/>
      <c r="R21" s="52"/>
      <c r="S21" s="52"/>
      <c r="T21" s="110"/>
      <c r="U21" s="87"/>
      <c r="V21" s="89"/>
      <c r="W21" s="87"/>
      <c r="X21" s="52"/>
      <c r="Y21" s="125"/>
      <c r="Z21" s="52"/>
      <c r="AA21" s="126" t="str">
        <f t="shared" si="1"/>
        <v>Fórmula</v>
      </c>
      <c r="AB21" s="53"/>
      <c r="AC21" s="87"/>
      <c r="AD21" s="89"/>
      <c r="AE21" s="89"/>
    </row>
    <row r="22" spans="2:31" s="20" customFormat="1" ht="30" customHeight="1">
      <c r="B22" s="49"/>
      <c r="C22" s="50" t="s">
        <v>126</v>
      </c>
      <c r="D22" s="51"/>
      <c r="E22" s="52"/>
      <c r="F22" s="53"/>
      <c r="G22" s="52"/>
      <c r="H22" s="54"/>
      <c r="I22" s="84" t="str">
        <f t="shared" si="0"/>
        <v>Fórmula</v>
      </c>
      <c r="J22" s="85" t="s">
        <v>126</v>
      </c>
      <c r="K22" s="86" t="str">
        <f>IFERROR(CHOOSE(MATCH(J22,{"Carbón","Diesel","Aceite combustible","Queroseno","GLP","Gas natural","Madera deforestada","Mader reforestada","Otros"},0),96.3,74.1,77.4,71.5,63.1,56.1,109.6,0,"Agregar detalles en comentarios"),"Fórmula")</f>
        <v>Fórmula</v>
      </c>
      <c r="L22" s="87"/>
      <c r="M22" s="52"/>
      <c r="N22" s="88" t="str">
        <f t="shared" si="2"/>
        <v>Fórmula</v>
      </c>
      <c r="O22" s="53"/>
      <c r="P22" s="89"/>
      <c r="Q22" s="52"/>
      <c r="R22" s="52"/>
      <c r="S22" s="52"/>
      <c r="T22" s="110"/>
      <c r="U22" s="87"/>
      <c r="V22" s="89"/>
      <c r="W22" s="87"/>
      <c r="X22" s="52"/>
      <c r="Y22" s="125"/>
      <c r="Z22" s="52"/>
      <c r="AA22" s="126" t="str">
        <f t="shared" si="1"/>
        <v>Fórmula</v>
      </c>
      <c r="AB22" s="53"/>
      <c r="AC22" s="87"/>
      <c r="AD22" s="89"/>
      <c r="AE22" s="89"/>
    </row>
    <row r="23" spans="2:31" s="22" customFormat="1" ht="30" customHeight="1">
      <c r="B23" s="55"/>
      <c r="C23" s="50" t="s">
        <v>126</v>
      </c>
      <c r="D23" s="56"/>
      <c r="E23" s="57"/>
      <c r="F23" s="58"/>
      <c r="G23" s="57"/>
      <c r="H23" s="59"/>
      <c r="I23" s="84" t="str">
        <f t="shared" si="0"/>
        <v>Fórmula</v>
      </c>
      <c r="J23" s="85" t="s">
        <v>126</v>
      </c>
      <c r="K23" s="86" t="str">
        <f>IFERROR(CHOOSE(MATCH(J23,{"Carbón","Diesel","Aceite combustible","Queroseno","GLP","Gas natural","Madera deforestada","Mader reforestada","Otros"},0),96.3,74.1,77.4,71.5,63.1,56.1,109.6,0,"Agregar detalles en comentarios"),"Fórmula")</f>
        <v>Fórmula</v>
      </c>
      <c r="L23" s="90"/>
      <c r="M23" s="57"/>
      <c r="N23" s="88" t="str">
        <f t="shared" si="2"/>
        <v>Fórmula</v>
      </c>
      <c r="O23" s="58"/>
      <c r="P23" s="91"/>
      <c r="Q23" s="57"/>
      <c r="R23" s="57"/>
      <c r="S23" s="57"/>
      <c r="T23" s="111"/>
      <c r="U23" s="90"/>
      <c r="V23" s="91"/>
      <c r="W23" s="90"/>
      <c r="X23" s="57"/>
      <c r="Y23" s="127"/>
      <c r="Z23" s="57"/>
      <c r="AA23" s="126" t="str">
        <f t="shared" si="1"/>
        <v>Fórmula</v>
      </c>
      <c r="AB23" s="53"/>
      <c r="AC23" s="90"/>
      <c r="AD23" s="91"/>
      <c r="AE23" s="91"/>
    </row>
    <row r="24" spans="2:31" s="22" customFormat="1" ht="30" customHeight="1">
      <c r="B24" s="55"/>
      <c r="C24" s="50" t="s">
        <v>126</v>
      </c>
      <c r="D24" s="56"/>
      <c r="E24" s="57"/>
      <c r="F24" s="58"/>
      <c r="G24" s="57"/>
      <c r="H24" s="59"/>
      <c r="I24" s="84" t="str">
        <f t="shared" si="0"/>
        <v>Fórmula</v>
      </c>
      <c r="J24" s="85" t="s">
        <v>126</v>
      </c>
      <c r="K24" s="86" t="str">
        <f>IFERROR(CHOOSE(MATCH(J24,{"Carbón","Diesel","Aceite combustible","Queroseno","GLP","Gas natural","Madera deforestada","Mader reforestada","Otros"},0),96.3,74.1,77.4,71.5,63.1,56.1,109.6,0,"Agregar detalles en comentarios"),"Fórmula")</f>
        <v>Fórmula</v>
      </c>
      <c r="L24" s="90"/>
      <c r="M24" s="57"/>
      <c r="N24" s="88" t="str">
        <f t="shared" si="2"/>
        <v>Fórmula</v>
      </c>
      <c r="O24" s="58"/>
      <c r="P24" s="91"/>
      <c r="Q24" s="57"/>
      <c r="R24" s="57"/>
      <c r="S24" s="57"/>
      <c r="T24" s="111"/>
      <c r="U24" s="90"/>
      <c r="V24" s="91"/>
      <c r="W24" s="90"/>
      <c r="X24" s="57"/>
      <c r="Y24" s="127"/>
      <c r="Z24" s="57"/>
      <c r="AA24" s="126" t="str">
        <f t="shared" si="1"/>
        <v>Fórmula</v>
      </c>
      <c r="AB24" s="53"/>
      <c r="AC24" s="90"/>
      <c r="AD24" s="91"/>
      <c r="AE24" s="91"/>
    </row>
    <row r="25" spans="2:31" s="22" customFormat="1" ht="30" customHeight="1">
      <c r="B25" s="55"/>
      <c r="C25" s="50" t="s">
        <v>126</v>
      </c>
      <c r="D25" s="56"/>
      <c r="E25" s="57"/>
      <c r="F25" s="58"/>
      <c r="G25" s="57"/>
      <c r="H25" s="59"/>
      <c r="I25" s="84" t="str">
        <f t="shared" si="0"/>
        <v>Fórmula</v>
      </c>
      <c r="J25" s="85" t="s">
        <v>126</v>
      </c>
      <c r="K25" s="86" t="str">
        <f>IFERROR(CHOOSE(MATCH(J25,{"Carbón","Diesel","Aceite combustible","Queroseno","GLP","Gas natural","Madera deforestada","Mader reforestada","Otros"},0),96.3,74.1,77.4,71.5,63.1,56.1,109.6,0,"Agregar detalles en comentarios"),"Fórmula")</f>
        <v>Fórmula</v>
      </c>
      <c r="L25" s="90"/>
      <c r="M25" s="57"/>
      <c r="N25" s="88" t="str">
        <f t="shared" si="2"/>
        <v>Fórmula</v>
      </c>
      <c r="O25" s="58"/>
      <c r="P25" s="91"/>
      <c r="Q25" s="57"/>
      <c r="R25" s="57"/>
      <c r="S25" s="57"/>
      <c r="T25" s="111"/>
      <c r="U25" s="90"/>
      <c r="V25" s="91"/>
      <c r="W25" s="90"/>
      <c r="X25" s="57"/>
      <c r="Y25" s="127"/>
      <c r="Z25" s="57"/>
      <c r="AA25" s="126" t="str">
        <f t="shared" si="1"/>
        <v>Fórmula</v>
      </c>
      <c r="AB25" s="53"/>
      <c r="AC25" s="90"/>
      <c r="AD25" s="91"/>
      <c r="AE25" s="91"/>
    </row>
    <row r="26" spans="2:31" s="22" customFormat="1" ht="30" customHeight="1">
      <c r="B26" s="55"/>
      <c r="C26" s="50" t="s">
        <v>126</v>
      </c>
      <c r="D26" s="56"/>
      <c r="E26" s="57"/>
      <c r="F26" s="58"/>
      <c r="G26" s="57"/>
      <c r="H26" s="59"/>
      <c r="I26" s="84" t="str">
        <f t="shared" si="0"/>
        <v>Fórmula</v>
      </c>
      <c r="J26" s="85" t="s">
        <v>126</v>
      </c>
      <c r="K26" s="86" t="str">
        <f>IFERROR(CHOOSE(MATCH(J26,{"Carbón","Diesel","Aceite combustible","Queroseno","GLP","Gas natural","Madera deforestada","Mader reforestada","Otros"},0),96.3,74.1,77.4,71.5,63.1,56.1,109.6,0,"Agregar detalles en comentarios"),"Fórmula")</f>
        <v>Fórmula</v>
      </c>
      <c r="L26" s="90"/>
      <c r="M26" s="57"/>
      <c r="N26" s="88" t="str">
        <f t="shared" si="2"/>
        <v>Fórmula</v>
      </c>
      <c r="O26" s="58"/>
      <c r="P26" s="91"/>
      <c r="Q26" s="57"/>
      <c r="R26" s="57"/>
      <c r="S26" s="57"/>
      <c r="T26" s="111"/>
      <c r="U26" s="90"/>
      <c r="V26" s="91"/>
      <c r="W26" s="90"/>
      <c r="X26" s="57"/>
      <c r="Y26" s="127"/>
      <c r="Z26" s="57"/>
      <c r="AA26" s="126" t="str">
        <f t="shared" si="1"/>
        <v>Fórmula</v>
      </c>
      <c r="AB26" s="53"/>
      <c r="AC26" s="90"/>
      <c r="AD26" s="91"/>
      <c r="AE26" s="91"/>
    </row>
    <row r="27" spans="2:31" s="22" customFormat="1" ht="30" customHeight="1">
      <c r="B27" s="55"/>
      <c r="C27" s="50" t="s">
        <v>126</v>
      </c>
      <c r="D27" s="56"/>
      <c r="E27" s="57"/>
      <c r="F27" s="58"/>
      <c r="G27" s="57"/>
      <c r="H27" s="59"/>
      <c r="I27" s="84" t="str">
        <f t="shared" si="0"/>
        <v>Fórmula</v>
      </c>
      <c r="J27" s="85" t="s">
        <v>126</v>
      </c>
      <c r="K27" s="86" t="str">
        <f>IFERROR(CHOOSE(MATCH(J27,{"Carbón","Diesel","Aceite combustible","Queroseno","GLP","Gas natural","Madera deforestada","Mader reforestada","Otros"},0),96.3,74.1,77.4,71.5,63.1,56.1,109.6,0,"Agregar detalles en comentarios"),"Fórmula")</f>
        <v>Fórmula</v>
      </c>
      <c r="L27" s="90"/>
      <c r="M27" s="57"/>
      <c r="N27" s="88" t="str">
        <f t="shared" si="2"/>
        <v>Fórmula</v>
      </c>
      <c r="O27" s="58"/>
      <c r="P27" s="91"/>
      <c r="Q27" s="57"/>
      <c r="R27" s="57"/>
      <c r="S27" s="57"/>
      <c r="T27" s="111"/>
      <c r="U27" s="90"/>
      <c r="V27" s="91"/>
      <c r="W27" s="90"/>
      <c r="X27" s="57"/>
      <c r="Y27" s="127"/>
      <c r="Z27" s="57"/>
      <c r="AA27" s="126" t="str">
        <f t="shared" si="1"/>
        <v>Fórmula</v>
      </c>
      <c r="AB27" s="53"/>
      <c r="AC27" s="90"/>
      <c r="AD27" s="91"/>
      <c r="AE27" s="91"/>
    </row>
    <row r="28" spans="2:31" s="22" customFormat="1" ht="30" customHeight="1">
      <c r="B28" s="55"/>
      <c r="C28" s="50" t="s">
        <v>126</v>
      </c>
      <c r="D28" s="56"/>
      <c r="E28" s="57"/>
      <c r="F28" s="58"/>
      <c r="G28" s="57"/>
      <c r="H28" s="59"/>
      <c r="I28" s="84" t="str">
        <f t="shared" si="0"/>
        <v>Fórmula</v>
      </c>
      <c r="J28" s="85" t="s">
        <v>126</v>
      </c>
      <c r="K28" s="86" t="str">
        <f>IFERROR(CHOOSE(MATCH(J28,{"Carbón","Diesel","Aceite combustible","Queroseno","GLP","Gas natural","Madera deforestada","Mader reforestada","Otros"},0),96.3,74.1,77.4,71.5,63.1,56.1,109.6,0,"Agregar detalles en comentarios"),"Fórmula")</f>
        <v>Fórmula</v>
      </c>
      <c r="L28" s="90"/>
      <c r="M28" s="57"/>
      <c r="N28" s="88" t="str">
        <f t="shared" si="2"/>
        <v>Fórmula</v>
      </c>
      <c r="O28" s="58"/>
      <c r="P28" s="91"/>
      <c r="Q28" s="57"/>
      <c r="R28" s="57"/>
      <c r="S28" s="57"/>
      <c r="T28" s="111"/>
      <c r="U28" s="90"/>
      <c r="V28" s="91"/>
      <c r="W28" s="90"/>
      <c r="X28" s="57"/>
      <c r="Y28" s="127"/>
      <c r="Z28" s="57"/>
      <c r="AA28" s="126" t="str">
        <f t="shared" si="1"/>
        <v>Fórmula</v>
      </c>
      <c r="AB28" s="53"/>
      <c r="AC28" s="90"/>
      <c r="AD28" s="91"/>
      <c r="AE28" s="91"/>
    </row>
    <row r="29" spans="2:31" s="22" customFormat="1" ht="30" customHeight="1">
      <c r="B29" s="55"/>
      <c r="C29" s="50" t="s">
        <v>126</v>
      </c>
      <c r="D29" s="56"/>
      <c r="E29" s="57"/>
      <c r="F29" s="58"/>
      <c r="G29" s="57"/>
      <c r="H29" s="59"/>
      <c r="I29" s="84" t="str">
        <f t="shared" si="0"/>
        <v>Fórmula</v>
      </c>
      <c r="J29" s="85" t="s">
        <v>126</v>
      </c>
      <c r="K29" s="86" t="str">
        <f>IFERROR(CHOOSE(MATCH(J29,{"Carbón","Diesel","Aceite combustible","Queroseno","GLP","Gas natural","Madera deforestada","Mader reforestada","Otros"},0),96.3,74.1,77.4,71.5,63.1,56.1,109.6,0,"Agregar detalles en comentarios"),"Fórmula")</f>
        <v>Fórmula</v>
      </c>
      <c r="L29" s="90"/>
      <c r="M29" s="57"/>
      <c r="N29" s="88" t="str">
        <f t="shared" si="2"/>
        <v>Fórmula</v>
      </c>
      <c r="O29" s="58"/>
      <c r="P29" s="91"/>
      <c r="Q29" s="57"/>
      <c r="R29" s="57"/>
      <c r="S29" s="57"/>
      <c r="T29" s="111"/>
      <c r="U29" s="90"/>
      <c r="V29" s="91"/>
      <c r="W29" s="90"/>
      <c r="X29" s="57"/>
      <c r="Y29" s="127"/>
      <c r="Z29" s="57"/>
      <c r="AA29" s="126" t="str">
        <f t="shared" si="1"/>
        <v>Fórmula</v>
      </c>
      <c r="AB29" s="53"/>
      <c r="AC29" s="90"/>
      <c r="AD29" s="91"/>
      <c r="AE29" s="91"/>
    </row>
    <row r="30" spans="2:31" s="22" customFormat="1" ht="30" customHeight="1">
      <c r="B30" s="55"/>
      <c r="C30" s="50" t="s">
        <v>126</v>
      </c>
      <c r="D30" s="56"/>
      <c r="E30" s="57"/>
      <c r="F30" s="58"/>
      <c r="G30" s="57"/>
      <c r="H30" s="59"/>
      <c r="I30" s="84" t="str">
        <f t="shared" si="0"/>
        <v>Fórmula</v>
      </c>
      <c r="J30" s="85" t="s">
        <v>126</v>
      </c>
      <c r="K30" s="86" t="str">
        <f>IFERROR(CHOOSE(MATCH(J30,{"Carbón","Diesel","Aceite combustible","Queroseno","GLP","Gas natural","Madera deforestada","Mader reforestada","Otros"},0),96.3,74.1,77.4,71.5,63.1,56.1,109.6,0,"Agregar detalles en comentarios"),"Fórmula")</f>
        <v>Fórmula</v>
      </c>
      <c r="L30" s="90"/>
      <c r="M30" s="57"/>
      <c r="N30" s="88" t="str">
        <f t="shared" si="2"/>
        <v>Fórmula</v>
      </c>
      <c r="O30" s="58"/>
      <c r="P30" s="91"/>
      <c r="Q30" s="57"/>
      <c r="R30" s="57"/>
      <c r="S30" s="57"/>
      <c r="T30" s="111"/>
      <c r="U30" s="90"/>
      <c r="V30" s="91"/>
      <c r="W30" s="90"/>
      <c r="X30" s="57"/>
      <c r="Y30" s="127"/>
      <c r="Z30" s="57"/>
      <c r="AA30" s="126" t="str">
        <f t="shared" si="1"/>
        <v>Fórmula</v>
      </c>
      <c r="AB30" s="53"/>
      <c r="AC30" s="90"/>
      <c r="AD30" s="91"/>
      <c r="AE30" s="91"/>
    </row>
    <row r="31" spans="2:31" s="20" customFormat="1" ht="30" customHeight="1">
      <c r="B31" s="49"/>
      <c r="C31" s="50" t="s">
        <v>126</v>
      </c>
      <c r="D31" s="51"/>
      <c r="E31" s="52"/>
      <c r="F31" s="53"/>
      <c r="G31" s="52"/>
      <c r="H31" s="54"/>
      <c r="I31" s="84" t="str">
        <f t="shared" si="0"/>
        <v>Fórmula</v>
      </c>
      <c r="J31" s="85" t="s">
        <v>126</v>
      </c>
      <c r="K31" s="86" t="str">
        <f>IFERROR(CHOOSE(MATCH(J31,{"Carbón","Diesel","Aceite combustible","Queroseno","GLP","Gas natural","Madera deforestada","Mader reforestada","Otros"},0),96.3,74.1,77.4,71.5,63.1,56.1,109.6,0,"Agregar detalles en comentarios"),"Fórmula")</f>
        <v>Fórmula</v>
      </c>
      <c r="L31" s="87"/>
      <c r="M31" s="52"/>
      <c r="N31" s="88" t="str">
        <f t="shared" si="2"/>
        <v>Fórmula</v>
      </c>
      <c r="O31" s="53"/>
      <c r="P31" s="89"/>
      <c r="Q31" s="52"/>
      <c r="R31" s="52"/>
      <c r="S31" s="52"/>
      <c r="T31" s="110"/>
      <c r="U31" s="87"/>
      <c r="V31" s="89"/>
      <c r="W31" s="87"/>
      <c r="X31" s="52"/>
      <c r="Y31" s="125"/>
      <c r="Z31" s="52"/>
      <c r="AA31" s="126" t="str">
        <f t="shared" si="1"/>
        <v>Fórmula</v>
      </c>
      <c r="AB31" s="53"/>
      <c r="AC31" s="87"/>
      <c r="AD31" s="89"/>
      <c r="AE31" s="89"/>
    </row>
    <row r="32" spans="2:31" s="20" customFormat="1" ht="30" customHeight="1">
      <c r="B32" s="49"/>
      <c r="C32" s="50" t="s">
        <v>126</v>
      </c>
      <c r="D32" s="51"/>
      <c r="E32" s="52"/>
      <c r="F32" s="53"/>
      <c r="G32" s="52"/>
      <c r="H32" s="54"/>
      <c r="I32" s="84" t="str">
        <f t="shared" si="0"/>
        <v>Fórmula</v>
      </c>
      <c r="J32" s="85" t="s">
        <v>126</v>
      </c>
      <c r="K32" s="86" t="str">
        <f>IFERROR(CHOOSE(MATCH(J32,{"Carbón","Diesel","Aceite combustible","Queroseno","GLP","Gas natural","Madera deforestada","Mader reforestada","Otros"},0),96.3,74.1,77.4,71.5,63.1,56.1,109.6,0,"Agregar detalles en comentarios"),"Fórmula")</f>
        <v>Fórmula</v>
      </c>
      <c r="L32" s="87"/>
      <c r="M32" s="52"/>
      <c r="N32" s="88" t="str">
        <f t="shared" si="2"/>
        <v>Fórmula</v>
      </c>
      <c r="O32" s="53"/>
      <c r="P32" s="89"/>
      <c r="Q32" s="52"/>
      <c r="R32" s="52"/>
      <c r="S32" s="52"/>
      <c r="T32" s="110"/>
      <c r="U32" s="87"/>
      <c r="V32" s="89"/>
      <c r="W32" s="87"/>
      <c r="X32" s="52"/>
      <c r="Y32" s="125"/>
      <c r="Z32" s="52"/>
      <c r="AA32" s="126" t="str">
        <f t="shared" si="1"/>
        <v>Fórmula</v>
      </c>
      <c r="AB32" s="53"/>
      <c r="AC32" s="87"/>
      <c r="AD32" s="89"/>
      <c r="AE32" s="89"/>
    </row>
    <row r="33" spans="1:31" s="20" customFormat="1" ht="30" customHeight="1">
      <c r="B33" s="49"/>
      <c r="C33" s="50" t="s">
        <v>126</v>
      </c>
      <c r="D33" s="51"/>
      <c r="E33" s="52"/>
      <c r="F33" s="53"/>
      <c r="G33" s="52"/>
      <c r="H33" s="54"/>
      <c r="I33" s="84" t="str">
        <f t="shared" si="0"/>
        <v>Fórmula</v>
      </c>
      <c r="J33" s="85" t="s">
        <v>126</v>
      </c>
      <c r="K33" s="86" t="str">
        <f>IFERROR(CHOOSE(MATCH(J33,{"Carbón","Diesel","Aceite combustible","Queroseno","GLP","Gas natural","Madera deforestada","Mader reforestada","Otros"},0),96.3,74.1,77.4,71.5,63.1,56.1,109.6,0,"Agregar detalles en comentarios"),"Fórmula")</f>
        <v>Fórmula</v>
      </c>
      <c r="L33" s="87"/>
      <c r="M33" s="52"/>
      <c r="N33" s="88" t="str">
        <f t="shared" si="2"/>
        <v>Fórmula</v>
      </c>
      <c r="O33" s="53"/>
      <c r="P33" s="89"/>
      <c r="Q33" s="52"/>
      <c r="R33" s="52"/>
      <c r="S33" s="52"/>
      <c r="T33" s="110"/>
      <c r="U33" s="87"/>
      <c r="V33" s="89"/>
      <c r="W33" s="87"/>
      <c r="X33" s="52"/>
      <c r="Y33" s="125"/>
      <c r="Z33" s="52"/>
      <c r="AA33" s="126" t="str">
        <f t="shared" si="1"/>
        <v>Fórmula</v>
      </c>
      <c r="AB33" s="53"/>
      <c r="AC33" s="87"/>
      <c r="AD33" s="89"/>
      <c r="AE33" s="89"/>
    </row>
    <row r="34" spans="1:31" s="20" customFormat="1" ht="30" customHeight="1">
      <c r="B34" s="49"/>
      <c r="C34" s="50" t="s">
        <v>126</v>
      </c>
      <c r="D34" s="51"/>
      <c r="E34" s="52"/>
      <c r="F34" s="53"/>
      <c r="G34" s="52"/>
      <c r="H34" s="54"/>
      <c r="I34" s="84" t="str">
        <f t="shared" si="0"/>
        <v>Fórmula</v>
      </c>
      <c r="J34" s="85" t="s">
        <v>126</v>
      </c>
      <c r="K34" s="86" t="str">
        <f>IFERROR(CHOOSE(MATCH(J34,{"Carbón","Diesel","Aceite combustible","Queroseno","GLP","Gas natural","Madera deforestada","Mader reforestada","Otros"},0),96.3,74.1,77.4,71.5,63.1,56.1,109.6,0,"Agregar detalles en comentarios"),"Fórmula")</f>
        <v>Fórmula</v>
      </c>
      <c r="L34" s="87"/>
      <c r="M34" s="52"/>
      <c r="N34" s="88" t="str">
        <f t="shared" si="2"/>
        <v>Fórmula</v>
      </c>
      <c r="O34" s="53"/>
      <c r="P34" s="89"/>
      <c r="Q34" s="52"/>
      <c r="R34" s="52"/>
      <c r="S34" s="52"/>
      <c r="T34" s="110"/>
      <c r="U34" s="87"/>
      <c r="V34" s="89"/>
      <c r="W34" s="87"/>
      <c r="X34" s="52"/>
      <c r="Y34" s="125"/>
      <c r="Z34" s="52"/>
      <c r="AA34" s="126" t="str">
        <f t="shared" si="1"/>
        <v>Fórmula</v>
      </c>
      <c r="AB34" s="53"/>
      <c r="AC34" s="87"/>
      <c r="AD34" s="89"/>
      <c r="AE34" s="89"/>
    </row>
    <row r="35" spans="1:31" s="20" customFormat="1" ht="30" customHeight="1">
      <c r="B35" s="49"/>
      <c r="C35" s="50" t="s">
        <v>126</v>
      </c>
      <c r="D35" s="51"/>
      <c r="E35" s="52"/>
      <c r="F35" s="53"/>
      <c r="G35" s="52"/>
      <c r="H35" s="54"/>
      <c r="I35" s="84" t="str">
        <f t="shared" si="0"/>
        <v>Fórmula</v>
      </c>
      <c r="J35" s="85" t="s">
        <v>126</v>
      </c>
      <c r="K35" s="86" t="str">
        <f>IFERROR(CHOOSE(MATCH(J35,{"Carbón","Diesel","Aceite combustible","Queroseno","GLP","Gas natural","Madera deforestada","Mader reforestada","Otros"},0),96.3,74.1,77.4,71.5,63.1,56.1,109.6,0,"Agregar detalles en comentarios"),"Fórmula")</f>
        <v>Fórmula</v>
      </c>
      <c r="L35" s="87"/>
      <c r="M35" s="52"/>
      <c r="N35" s="88" t="str">
        <f t="shared" si="2"/>
        <v>Fórmula</v>
      </c>
      <c r="O35" s="53"/>
      <c r="P35" s="89"/>
      <c r="Q35" s="52"/>
      <c r="R35" s="52"/>
      <c r="S35" s="52"/>
      <c r="T35" s="110"/>
      <c r="U35" s="87"/>
      <c r="V35" s="89"/>
      <c r="W35" s="87"/>
      <c r="X35" s="52"/>
      <c r="Y35" s="125"/>
      <c r="Z35" s="52"/>
      <c r="AA35" s="126" t="str">
        <f t="shared" si="1"/>
        <v>Fórmula</v>
      </c>
      <c r="AB35" s="53"/>
      <c r="AC35" s="87"/>
      <c r="AD35" s="89"/>
      <c r="AE35" s="89"/>
    </row>
    <row r="36" spans="1:31" s="20" customFormat="1" ht="30" customHeight="1">
      <c r="B36" s="49"/>
      <c r="C36" s="50" t="s">
        <v>126</v>
      </c>
      <c r="D36" s="51"/>
      <c r="E36" s="52"/>
      <c r="F36" s="53"/>
      <c r="G36" s="52"/>
      <c r="H36" s="54"/>
      <c r="I36" s="84" t="str">
        <f t="shared" si="0"/>
        <v>Fórmula</v>
      </c>
      <c r="J36" s="85" t="s">
        <v>126</v>
      </c>
      <c r="K36" s="86" t="str">
        <f>IFERROR(CHOOSE(MATCH(J36,{"Carbón","Diesel","Aceite combustible","Queroseno","GLP","Gas natural","Madera deforestada","Mader reforestada","Otros"},0),96.3,74.1,77.4,71.5,63.1,56.1,109.6,0,"Agregar detalles en comentarios"),"Fórmula")</f>
        <v>Fórmula</v>
      </c>
      <c r="L36" s="87"/>
      <c r="M36" s="52"/>
      <c r="N36" s="88" t="str">
        <f t="shared" si="2"/>
        <v>Fórmula</v>
      </c>
      <c r="O36" s="53"/>
      <c r="P36" s="89"/>
      <c r="Q36" s="52"/>
      <c r="R36" s="52"/>
      <c r="S36" s="52"/>
      <c r="T36" s="110"/>
      <c r="U36" s="87"/>
      <c r="V36" s="89"/>
      <c r="W36" s="87"/>
      <c r="X36" s="52"/>
      <c r="Y36" s="125"/>
      <c r="Z36" s="52"/>
      <c r="AA36" s="126" t="str">
        <f t="shared" si="1"/>
        <v>Fórmula</v>
      </c>
      <c r="AB36" s="53"/>
      <c r="AC36" s="87"/>
      <c r="AD36" s="89"/>
      <c r="AE36" s="89"/>
    </row>
    <row r="37" spans="1:31" s="20" customFormat="1" ht="30" customHeight="1">
      <c r="B37" s="49"/>
      <c r="C37" s="50" t="s">
        <v>126</v>
      </c>
      <c r="D37" s="51"/>
      <c r="E37" s="52"/>
      <c r="F37" s="53"/>
      <c r="G37" s="52"/>
      <c r="H37" s="54"/>
      <c r="I37" s="84" t="str">
        <f t="shared" si="0"/>
        <v>Fórmula</v>
      </c>
      <c r="J37" s="85" t="s">
        <v>126</v>
      </c>
      <c r="K37" s="86" t="str">
        <f>IFERROR(CHOOSE(MATCH(J37,{"Carbón","Diesel","Aceite combustible","Queroseno","GLP","Gas natural","Madera deforestada","Mader reforestada","Otros"},0),96.3,74.1,77.4,71.5,63.1,56.1,109.6,0,"Agregar detalles en comentarios"),"Fórmula")</f>
        <v>Fórmula</v>
      </c>
      <c r="L37" s="87"/>
      <c r="M37" s="52"/>
      <c r="N37" s="88" t="str">
        <f t="shared" si="2"/>
        <v>Fórmula</v>
      </c>
      <c r="O37" s="53"/>
      <c r="P37" s="89"/>
      <c r="Q37" s="52"/>
      <c r="R37" s="52"/>
      <c r="S37" s="52"/>
      <c r="T37" s="110"/>
      <c r="U37" s="87"/>
      <c r="V37" s="89"/>
      <c r="W37" s="87"/>
      <c r="X37" s="52"/>
      <c r="Y37" s="125"/>
      <c r="Z37" s="52"/>
      <c r="AA37" s="126" t="str">
        <f t="shared" si="1"/>
        <v>Fórmula</v>
      </c>
      <c r="AB37" s="53"/>
      <c r="AC37" s="87"/>
      <c r="AD37" s="89"/>
      <c r="AE37" s="89"/>
    </row>
    <row r="38" spans="1:31" s="20" customFormat="1" ht="30" customHeight="1">
      <c r="B38" s="49"/>
      <c r="C38" s="50" t="s">
        <v>126</v>
      </c>
      <c r="D38" s="51"/>
      <c r="E38" s="52"/>
      <c r="F38" s="53"/>
      <c r="G38" s="52"/>
      <c r="H38" s="54"/>
      <c r="I38" s="84" t="str">
        <f t="shared" si="0"/>
        <v>Fórmula</v>
      </c>
      <c r="J38" s="85" t="s">
        <v>126</v>
      </c>
      <c r="K38" s="86" t="str">
        <f>IFERROR(CHOOSE(MATCH(J38,{"Carbón","Diesel","Aceite combustible","Queroseno","GLP","Gas natural","Madera deforestada","Mader reforestada","Otros"},0),96.3,74.1,77.4,71.5,63.1,56.1,109.6,0,"Agregar detalles en comentarios"),"Fórmula")</f>
        <v>Fórmula</v>
      </c>
      <c r="L38" s="87"/>
      <c r="M38" s="52"/>
      <c r="N38" s="88" t="str">
        <f t="shared" si="2"/>
        <v>Fórmula</v>
      </c>
      <c r="O38" s="53"/>
      <c r="P38" s="89"/>
      <c r="Q38" s="52"/>
      <c r="R38" s="52"/>
      <c r="S38" s="52"/>
      <c r="T38" s="110"/>
      <c r="U38" s="87"/>
      <c r="V38" s="89"/>
      <c r="W38" s="87"/>
      <c r="X38" s="52"/>
      <c r="Y38" s="125"/>
      <c r="Z38" s="52"/>
      <c r="AA38" s="126" t="str">
        <f t="shared" si="1"/>
        <v>Fórmula</v>
      </c>
      <c r="AB38" s="53"/>
      <c r="AC38" s="87"/>
      <c r="AD38" s="89"/>
      <c r="AE38" s="89"/>
    </row>
    <row r="39" spans="1:31" s="22" customFormat="1" ht="30" customHeight="1">
      <c r="A39" s="20"/>
      <c r="B39" s="55"/>
      <c r="C39" s="50" t="s">
        <v>126</v>
      </c>
      <c r="D39" s="56"/>
      <c r="E39" s="57"/>
      <c r="F39" s="58"/>
      <c r="G39" s="57"/>
      <c r="H39" s="59"/>
      <c r="I39" s="84" t="str">
        <f t="shared" si="0"/>
        <v>Fórmula</v>
      </c>
      <c r="J39" s="85" t="s">
        <v>126</v>
      </c>
      <c r="K39" s="86" t="str">
        <f>IFERROR(CHOOSE(MATCH(J39,{"Carbón","Diesel","Aceite combustible","Queroseno","GLP","Gas natural","Madera deforestada","Mader reforestada","Otros"},0),96.3,74.1,77.4,71.5,63.1,56.1,109.6,0,"Agregar detalles en comentarios"),"Fórmula")</f>
        <v>Fórmula</v>
      </c>
      <c r="L39" s="90"/>
      <c r="M39" s="57"/>
      <c r="N39" s="88" t="str">
        <f t="shared" si="2"/>
        <v>Fórmula</v>
      </c>
      <c r="O39" s="58"/>
      <c r="P39" s="91"/>
      <c r="Q39" s="57"/>
      <c r="R39" s="57"/>
      <c r="S39" s="57"/>
      <c r="T39" s="111"/>
      <c r="U39" s="90"/>
      <c r="V39" s="91"/>
      <c r="W39" s="90"/>
      <c r="X39" s="57"/>
      <c r="Y39" s="127"/>
      <c r="Z39" s="57"/>
      <c r="AA39" s="126" t="str">
        <f t="shared" si="1"/>
        <v>Fórmula</v>
      </c>
      <c r="AB39" s="53"/>
      <c r="AC39" s="90"/>
      <c r="AD39" s="91"/>
      <c r="AE39" s="91"/>
    </row>
    <row r="40" spans="1:31" s="22" customFormat="1" ht="30" customHeight="1">
      <c r="A40" s="20"/>
      <c r="B40" s="55"/>
      <c r="C40" s="50" t="s">
        <v>126</v>
      </c>
      <c r="D40" s="56"/>
      <c r="E40" s="57"/>
      <c r="F40" s="58"/>
      <c r="G40" s="57"/>
      <c r="H40" s="59"/>
      <c r="I40" s="84" t="str">
        <f t="shared" si="0"/>
        <v>Fórmula</v>
      </c>
      <c r="J40" s="85" t="s">
        <v>126</v>
      </c>
      <c r="K40" s="86" t="str">
        <f>IFERROR(CHOOSE(MATCH(J40,{"Carbón","Diesel","Aceite combustible","Queroseno","GLP","Gas natural","Madera deforestada","Mader reforestada","Otros"},0),96.3,74.1,77.4,71.5,63.1,56.1,109.6,0,"Agregar detalles en comentarios"),"Fórmula")</f>
        <v>Fórmula</v>
      </c>
      <c r="L40" s="90"/>
      <c r="M40" s="57"/>
      <c r="N40" s="88" t="str">
        <f t="shared" si="2"/>
        <v>Fórmula</v>
      </c>
      <c r="O40" s="58"/>
      <c r="P40" s="91"/>
      <c r="Q40" s="57"/>
      <c r="R40" s="57"/>
      <c r="S40" s="57"/>
      <c r="T40" s="111"/>
      <c r="U40" s="90"/>
      <c r="V40" s="91"/>
      <c r="W40" s="90"/>
      <c r="X40" s="57"/>
      <c r="Y40" s="127"/>
      <c r="Z40" s="57"/>
      <c r="AA40" s="126" t="str">
        <f t="shared" si="1"/>
        <v>Fórmula</v>
      </c>
      <c r="AB40" s="53"/>
      <c r="AC40" s="90"/>
      <c r="AD40" s="91"/>
      <c r="AE40" s="91"/>
    </row>
    <row r="41" spans="1:31" s="22" customFormat="1" ht="30" customHeight="1">
      <c r="A41" s="20"/>
      <c r="B41" s="55"/>
      <c r="C41" s="50" t="s">
        <v>126</v>
      </c>
      <c r="D41" s="56"/>
      <c r="E41" s="57"/>
      <c r="F41" s="58"/>
      <c r="G41" s="57"/>
      <c r="H41" s="59"/>
      <c r="I41" s="84" t="str">
        <f t="shared" si="0"/>
        <v>Fórmula</v>
      </c>
      <c r="J41" s="85" t="s">
        <v>126</v>
      </c>
      <c r="K41" s="86" t="str">
        <f>IFERROR(CHOOSE(MATCH(J41,{"Carbón","Diesel","Aceite combustible","Queroseno","GLP","Gas natural","Madera deforestada","Mader reforestada","Otros"},0),96.3,74.1,77.4,71.5,63.1,56.1,109.6,0,"Agregar detalles en comentarios"),"Fórmula")</f>
        <v>Fórmula</v>
      </c>
      <c r="L41" s="90"/>
      <c r="M41" s="57"/>
      <c r="N41" s="88" t="str">
        <f t="shared" si="2"/>
        <v>Fórmula</v>
      </c>
      <c r="O41" s="58"/>
      <c r="P41" s="91"/>
      <c r="Q41" s="57"/>
      <c r="R41" s="57"/>
      <c r="S41" s="57"/>
      <c r="T41" s="111"/>
      <c r="U41" s="90"/>
      <c r="V41" s="91"/>
      <c r="W41" s="90"/>
      <c r="X41" s="57"/>
      <c r="Y41" s="127"/>
      <c r="Z41" s="57"/>
      <c r="AA41" s="126" t="str">
        <f t="shared" si="1"/>
        <v>Fórmula</v>
      </c>
      <c r="AB41" s="53"/>
      <c r="AC41" s="90"/>
      <c r="AD41" s="91"/>
      <c r="AE41" s="91"/>
    </row>
    <row r="42" spans="1:31" s="22" customFormat="1" ht="30" customHeight="1">
      <c r="A42" s="20"/>
      <c r="B42" s="55"/>
      <c r="C42" s="50" t="s">
        <v>126</v>
      </c>
      <c r="D42" s="56"/>
      <c r="E42" s="57"/>
      <c r="F42" s="58"/>
      <c r="G42" s="57"/>
      <c r="H42" s="59"/>
      <c r="I42" s="84" t="str">
        <f t="shared" si="0"/>
        <v>Fórmula</v>
      </c>
      <c r="J42" s="85" t="s">
        <v>126</v>
      </c>
      <c r="K42" s="86" t="str">
        <f>IFERROR(CHOOSE(MATCH(J42,{"Carbón","Diesel","Aceite combustible","Queroseno","GLP","Gas natural","Madera deforestada","Mader reforestada","Otros"},0),96.3,74.1,77.4,71.5,63.1,56.1,109.6,0,"Agregar detalles en comentarios"),"Fórmula")</f>
        <v>Fórmula</v>
      </c>
      <c r="L42" s="90"/>
      <c r="M42" s="57"/>
      <c r="N42" s="88" t="str">
        <f t="shared" si="2"/>
        <v>Fórmula</v>
      </c>
      <c r="O42" s="58"/>
      <c r="P42" s="91"/>
      <c r="Q42" s="57"/>
      <c r="R42" s="57"/>
      <c r="S42" s="57"/>
      <c r="T42" s="111"/>
      <c r="U42" s="90"/>
      <c r="V42" s="91"/>
      <c r="W42" s="90"/>
      <c r="X42" s="57"/>
      <c r="Y42" s="127"/>
      <c r="Z42" s="57"/>
      <c r="AA42" s="126" t="str">
        <f t="shared" si="1"/>
        <v>Fórmula</v>
      </c>
      <c r="AB42" s="53"/>
      <c r="AC42" s="90"/>
      <c r="AD42" s="91"/>
      <c r="AE42" s="91"/>
    </row>
    <row r="43" spans="1:31" s="22" customFormat="1" ht="30" customHeight="1">
      <c r="A43" s="20"/>
      <c r="B43" s="55"/>
      <c r="C43" s="50" t="s">
        <v>126</v>
      </c>
      <c r="D43" s="56"/>
      <c r="E43" s="57"/>
      <c r="F43" s="58"/>
      <c r="G43" s="57"/>
      <c r="H43" s="59"/>
      <c r="I43" s="84" t="str">
        <f t="shared" ref="I43:I70" si="3">IF(F43*$H43=0,"Fórmula",F43*$H43)</f>
        <v>Fórmula</v>
      </c>
      <c r="J43" s="85" t="s">
        <v>126</v>
      </c>
      <c r="K43" s="86" t="str">
        <f>IFERROR(CHOOSE(MATCH(J43,{"Carbón","Diesel","Aceite combustible","Queroseno","GLP","Gas natural","Madera deforestada","Mader reforestada","Otros"},0),96.3,74.1,77.4,71.5,63.1,56.1,109.6,0,"Agregar detalles en comentarios"),"Fórmula")</f>
        <v>Fórmula</v>
      </c>
      <c r="L43" s="90"/>
      <c r="M43" s="57"/>
      <c r="N43" s="88" t="str">
        <f t="shared" si="2"/>
        <v>Fórmula</v>
      </c>
      <c r="O43" s="58"/>
      <c r="P43" s="91"/>
      <c r="Q43" s="57"/>
      <c r="R43" s="57"/>
      <c r="S43" s="57"/>
      <c r="T43" s="111"/>
      <c r="U43" s="90"/>
      <c r="V43" s="91"/>
      <c r="W43" s="90"/>
      <c r="X43" s="57"/>
      <c r="Y43" s="127"/>
      <c r="Z43" s="57"/>
      <c r="AA43" s="126" t="str">
        <f t="shared" ref="AA43:AA70" si="4">IFERROR(W43/Y43,"Fórmula")</f>
        <v>Fórmula</v>
      </c>
      <c r="AB43" s="53"/>
      <c r="AC43" s="90"/>
      <c r="AD43" s="91"/>
      <c r="AE43" s="91"/>
    </row>
    <row r="44" spans="1:31" s="22" customFormat="1" ht="30" customHeight="1">
      <c r="A44" s="20"/>
      <c r="B44" s="55"/>
      <c r="C44" s="50" t="s">
        <v>126</v>
      </c>
      <c r="D44" s="56"/>
      <c r="E44" s="57"/>
      <c r="F44" s="58"/>
      <c r="G44" s="57"/>
      <c r="H44" s="59"/>
      <c r="I44" s="84" t="str">
        <f t="shared" si="3"/>
        <v>Fórmula</v>
      </c>
      <c r="J44" s="85" t="s">
        <v>126</v>
      </c>
      <c r="K44" s="86" t="str">
        <f>IFERROR(CHOOSE(MATCH(J44,{"Carbón","Diesel","Aceite combustible","Queroseno","GLP","Gas natural","Madera deforestada","Mader reforestada","Otros"},0),96.3,74.1,77.4,71.5,63.1,56.1,109.6,0,"Agregar detalles en comentarios"),"Fórmula")</f>
        <v>Fórmula</v>
      </c>
      <c r="L44" s="90"/>
      <c r="M44" s="57"/>
      <c r="N44" s="88" t="str">
        <f t="shared" si="2"/>
        <v>Fórmula</v>
      </c>
      <c r="O44" s="58"/>
      <c r="P44" s="91"/>
      <c r="Q44" s="57"/>
      <c r="R44" s="57"/>
      <c r="S44" s="57"/>
      <c r="T44" s="111"/>
      <c r="U44" s="90"/>
      <c r="V44" s="91"/>
      <c r="W44" s="90"/>
      <c r="X44" s="57"/>
      <c r="Y44" s="127"/>
      <c r="Z44" s="57"/>
      <c r="AA44" s="126" t="str">
        <f t="shared" si="4"/>
        <v>Fórmula</v>
      </c>
      <c r="AB44" s="53"/>
      <c r="AC44" s="90"/>
      <c r="AD44" s="91"/>
      <c r="AE44" s="91"/>
    </row>
    <row r="45" spans="1:31" s="22" customFormat="1" ht="30" customHeight="1">
      <c r="A45" s="20"/>
      <c r="B45" s="55"/>
      <c r="C45" s="50" t="s">
        <v>126</v>
      </c>
      <c r="D45" s="56"/>
      <c r="E45" s="57"/>
      <c r="F45" s="58"/>
      <c r="G45" s="57"/>
      <c r="H45" s="59"/>
      <c r="I45" s="84" t="str">
        <f t="shared" si="3"/>
        <v>Fórmula</v>
      </c>
      <c r="J45" s="85" t="s">
        <v>126</v>
      </c>
      <c r="K45" s="86" t="str">
        <f>IFERROR(CHOOSE(MATCH(J45,{"Carbón","Diesel","Aceite combustible","Queroseno","GLP","Gas natural","Madera deforestada","Mader reforestada","Otros"},0),96.3,74.1,77.4,71.5,63.1,56.1,109.6,0,"Agregar detalles en comentarios"),"Fórmula")</f>
        <v>Fórmula</v>
      </c>
      <c r="L45" s="90"/>
      <c r="M45" s="57"/>
      <c r="N45" s="88" t="str">
        <f t="shared" si="2"/>
        <v>Fórmula</v>
      </c>
      <c r="O45" s="58"/>
      <c r="P45" s="91"/>
      <c r="Q45" s="57"/>
      <c r="R45" s="57"/>
      <c r="S45" s="57"/>
      <c r="T45" s="111"/>
      <c r="U45" s="90"/>
      <c r="V45" s="91"/>
      <c r="W45" s="90"/>
      <c r="X45" s="57"/>
      <c r="Y45" s="127"/>
      <c r="Z45" s="57"/>
      <c r="AA45" s="126" t="str">
        <f t="shared" si="4"/>
        <v>Fórmula</v>
      </c>
      <c r="AB45" s="53"/>
      <c r="AC45" s="90"/>
      <c r="AD45" s="91"/>
      <c r="AE45" s="91"/>
    </row>
    <row r="46" spans="1:31" s="22" customFormat="1" ht="30" customHeight="1">
      <c r="A46" s="20"/>
      <c r="B46" s="55"/>
      <c r="C46" s="50" t="s">
        <v>126</v>
      </c>
      <c r="D46" s="56"/>
      <c r="E46" s="57"/>
      <c r="F46" s="58"/>
      <c r="G46" s="57"/>
      <c r="H46" s="59"/>
      <c r="I46" s="84" t="str">
        <f t="shared" si="3"/>
        <v>Fórmula</v>
      </c>
      <c r="J46" s="85" t="s">
        <v>126</v>
      </c>
      <c r="K46" s="86" t="str">
        <f>IFERROR(CHOOSE(MATCH(J46,{"Carbón","Diesel","Aceite combustible","Queroseno","GLP","Gas natural","Madera deforestada","Mader reforestada","Otros"},0),96.3,74.1,77.4,71.5,63.1,56.1,109.6,0,"Agregar detalles en comentarios"),"Fórmula")</f>
        <v>Fórmula</v>
      </c>
      <c r="L46" s="90"/>
      <c r="M46" s="57"/>
      <c r="N46" s="88" t="str">
        <f t="shared" ref="N46:N70" si="5">IFERROR(L46*$K46/1000,"Fórmula")</f>
        <v>Fórmula</v>
      </c>
      <c r="O46" s="58"/>
      <c r="P46" s="91"/>
      <c r="Q46" s="57"/>
      <c r="R46" s="57"/>
      <c r="S46" s="57"/>
      <c r="T46" s="111"/>
      <c r="U46" s="90"/>
      <c r="V46" s="91"/>
      <c r="W46" s="90"/>
      <c r="X46" s="57"/>
      <c r="Y46" s="127"/>
      <c r="Z46" s="57"/>
      <c r="AA46" s="126" t="str">
        <f t="shared" si="4"/>
        <v>Fórmula</v>
      </c>
      <c r="AB46" s="53"/>
      <c r="AC46" s="90"/>
      <c r="AD46" s="91"/>
      <c r="AE46" s="91"/>
    </row>
    <row r="47" spans="1:31" s="20" customFormat="1" ht="30" customHeight="1">
      <c r="B47" s="49"/>
      <c r="C47" s="50" t="s">
        <v>126</v>
      </c>
      <c r="D47" s="51"/>
      <c r="E47" s="52"/>
      <c r="F47" s="53"/>
      <c r="G47" s="52"/>
      <c r="H47" s="54"/>
      <c r="I47" s="84" t="str">
        <f t="shared" si="3"/>
        <v>Fórmula</v>
      </c>
      <c r="J47" s="85" t="s">
        <v>126</v>
      </c>
      <c r="K47" s="86" t="str">
        <f>IFERROR(CHOOSE(MATCH(J47,{"Carbón","Diesel","Aceite combustible","Queroseno","GLP","Gas natural","Madera deforestada","Mader reforestada","Otros"},0),96.3,74.1,77.4,71.5,63.1,56.1,109.6,0,"Agregar detalles en comentarios"),"Fórmula")</f>
        <v>Fórmula</v>
      </c>
      <c r="L47" s="87"/>
      <c r="M47" s="52"/>
      <c r="N47" s="88" t="str">
        <f t="shared" si="5"/>
        <v>Fórmula</v>
      </c>
      <c r="O47" s="53"/>
      <c r="P47" s="89"/>
      <c r="Q47" s="52"/>
      <c r="R47" s="52"/>
      <c r="S47" s="52"/>
      <c r="T47" s="110"/>
      <c r="U47" s="87"/>
      <c r="V47" s="89"/>
      <c r="W47" s="87"/>
      <c r="X47" s="52"/>
      <c r="Y47" s="125"/>
      <c r="Z47" s="52"/>
      <c r="AA47" s="126" t="str">
        <f t="shared" si="4"/>
        <v>Fórmula</v>
      </c>
      <c r="AB47" s="53"/>
      <c r="AC47" s="87"/>
      <c r="AD47" s="89"/>
      <c r="AE47" s="89"/>
    </row>
    <row r="48" spans="1:31" s="20" customFormat="1" ht="30" customHeight="1">
      <c r="B48" s="49"/>
      <c r="C48" s="50" t="s">
        <v>126</v>
      </c>
      <c r="D48" s="51"/>
      <c r="E48" s="52"/>
      <c r="F48" s="53"/>
      <c r="G48" s="52"/>
      <c r="H48" s="54"/>
      <c r="I48" s="84" t="str">
        <f t="shared" si="3"/>
        <v>Fórmula</v>
      </c>
      <c r="J48" s="85" t="s">
        <v>126</v>
      </c>
      <c r="K48" s="86" t="str">
        <f>IFERROR(CHOOSE(MATCH(J48,{"Carbón","Diesel","Aceite combustible","Queroseno","GLP","Gas natural","Madera deforestada","Mader reforestada","Otros"},0),96.3,74.1,77.4,71.5,63.1,56.1,109.6,0,"Agregar detalles en comentarios"),"Fórmula")</f>
        <v>Fórmula</v>
      </c>
      <c r="L48" s="87"/>
      <c r="M48" s="52"/>
      <c r="N48" s="88" t="str">
        <f t="shared" si="5"/>
        <v>Fórmula</v>
      </c>
      <c r="O48" s="53"/>
      <c r="P48" s="89"/>
      <c r="Q48" s="52"/>
      <c r="R48" s="52"/>
      <c r="S48" s="52"/>
      <c r="T48" s="110"/>
      <c r="U48" s="87"/>
      <c r="V48" s="89"/>
      <c r="W48" s="87"/>
      <c r="X48" s="52"/>
      <c r="Y48" s="125"/>
      <c r="Z48" s="52"/>
      <c r="AA48" s="126" t="str">
        <f t="shared" si="4"/>
        <v>Fórmula</v>
      </c>
      <c r="AB48" s="53"/>
      <c r="AC48" s="87"/>
      <c r="AD48" s="89"/>
      <c r="AE48" s="89"/>
    </row>
    <row r="49" spans="2:31" s="20" customFormat="1" ht="30" customHeight="1">
      <c r="B49" s="49"/>
      <c r="C49" s="50" t="s">
        <v>126</v>
      </c>
      <c r="D49" s="51"/>
      <c r="E49" s="52"/>
      <c r="F49" s="53"/>
      <c r="G49" s="52"/>
      <c r="H49" s="54"/>
      <c r="I49" s="84" t="str">
        <f t="shared" si="3"/>
        <v>Fórmula</v>
      </c>
      <c r="J49" s="85" t="s">
        <v>126</v>
      </c>
      <c r="K49" s="86" t="str">
        <f>IFERROR(CHOOSE(MATCH(J49,{"Carbón","Diesel","Aceite combustible","Queroseno","GLP","Gas natural","Madera deforestada","Mader reforestada","Otros"},0),96.3,74.1,77.4,71.5,63.1,56.1,109.6,0,"Agregar detalles en comentarios"),"Fórmula")</f>
        <v>Fórmula</v>
      </c>
      <c r="L49" s="87"/>
      <c r="M49" s="52"/>
      <c r="N49" s="88" t="str">
        <f t="shared" si="5"/>
        <v>Fórmula</v>
      </c>
      <c r="O49" s="53"/>
      <c r="P49" s="89"/>
      <c r="Q49" s="52"/>
      <c r="R49" s="52"/>
      <c r="S49" s="52"/>
      <c r="T49" s="110"/>
      <c r="U49" s="87"/>
      <c r="V49" s="89"/>
      <c r="W49" s="87"/>
      <c r="X49" s="52"/>
      <c r="Y49" s="125"/>
      <c r="Z49" s="52"/>
      <c r="AA49" s="126" t="str">
        <f t="shared" si="4"/>
        <v>Fórmula</v>
      </c>
      <c r="AB49" s="53"/>
      <c r="AC49" s="87"/>
      <c r="AD49" s="89"/>
      <c r="AE49" s="89"/>
    </row>
    <row r="50" spans="2:31" s="20" customFormat="1" ht="30" customHeight="1">
      <c r="B50" s="49"/>
      <c r="C50" s="50" t="s">
        <v>126</v>
      </c>
      <c r="D50" s="51"/>
      <c r="E50" s="52"/>
      <c r="F50" s="53"/>
      <c r="G50" s="52"/>
      <c r="H50" s="54"/>
      <c r="I50" s="84" t="str">
        <f t="shared" si="3"/>
        <v>Fórmula</v>
      </c>
      <c r="J50" s="85" t="s">
        <v>126</v>
      </c>
      <c r="K50" s="86" t="str">
        <f>IFERROR(CHOOSE(MATCH(J50,{"Carbón","Diesel","Aceite combustible","Queroseno","GLP","Gas natural","Madera deforestada","Mader reforestada","Otros"},0),96.3,74.1,77.4,71.5,63.1,56.1,109.6,0,"Agregar detalles en comentarios"),"Fórmula")</f>
        <v>Fórmula</v>
      </c>
      <c r="L50" s="87"/>
      <c r="M50" s="52"/>
      <c r="N50" s="88" t="str">
        <f t="shared" si="5"/>
        <v>Fórmula</v>
      </c>
      <c r="O50" s="53"/>
      <c r="P50" s="89"/>
      <c r="Q50" s="52"/>
      <c r="R50" s="52"/>
      <c r="S50" s="52"/>
      <c r="T50" s="110"/>
      <c r="U50" s="87"/>
      <c r="V50" s="89"/>
      <c r="W50" s="87"/>
      <c r="X50" s="52"/>
      <c r="Y50" s="125"/>
      <c r="Z50" s="52"/>
      <c r="AA50" s="126" t="str">
        <f t="shared" si="4"/>
        <v>Fórmula</v>
      </c>
      <c r="AB50" s="53"/>
      <c r="AC50" s="87"/>
      <c r="AD50" s="89"/>
      <c r="AE50" s="89"/>
    </row>
    <row r="51" spans="2:31" s="20" customFormat="1" ht="30" customHeight="1">
      <c r="B51" s="49"/>
      <c r="C51" s="50" t="s">
        <v>126</v>
      </c>
      <c r="D51" s="51"/>
      <c r="E51" s="52"/>
      <c r="F51" s="53"/>
      <c r="G51" s="52"/>
      <c r="H51" s="54"/>
      <c r="I51" s="84" t="str">
        <f t="shared" si="3"/>
        <v>Fórmula</v>
      </c>
      <c r="J51" s="85" t="s">
        <v>126</v>
      </c>
      <c r="K51" s="86" t="str">
        <f>IFERROR(CHOOSE(MATCH(J51,{"Carbón","Diesel","Aceite combustible","Queroseno","GLP","Gas natural","Madera deforestada","Mader reforestada","Otros"},0),96.3,74.1,77.4,71.5,63.1,56.1,109.6,0,"Agregar detalles en comentarios"),"Fórmula")</f>
        <v>Fórmula</v>
      </c>
      <c r="L51" s="87"/>
      <c r="M51" s="52"/>
      <c r="N51" s="88" t="str">
        <f t="shared" si="5"/>
        <v>Fórmula</v>
      </c>
      <c r="O51" s="53"/>
      <c r="P51" s="89"/>
      <c r="Q51" s="52"/>
      <c r="R51" s="52"/>
      <c r="S51" s="52"/>
      <c r="T51" s="110"/>
      <c r="U51" s="87"/>
      <c r="V51" s="89"/>
      <c r="W51" s="87"/>
      <c r="X51" s="52"/>
      <c r="Y51" s="125"/>
      <c r="Z51" s="52"/>
      <c r="AA51" s="126" t="str">
        <f t="shared" si="4"/>
        <v>Fórmula</v>
      </c>
      <c r="AB51" s="53"/>
      <c r="AC51" s="87"/>
      <c r="AD51" s="89"/>
      <c r="AE51" s="89"/>
    </row>
    <row r="52" spans="2:31" s="20" customFormat="1" ht="30" customHeight="1">
      <c r="B52" s="49"/>
      <c r="C52" s="50" t="s">
        <v>126</v>
      </c>
      <c r="D52" s="51"/>
      <c r="E52" s="52"/>
      <c r="F52" s="53"/>
      <c r="G52" s="52"/>
      <c r="H52" s="54"/>
      <c r="I52" s="84" t="str">
        <f t="shared" si="3"/>
        <v>Fórmula</v>
      </c>
      <c r="J52" s="85" t="s">
        <v>126</v>
      </c>
      <c r="K52" s="86" t="str">
        <f>IFERROR(CHOOSE(MATCH(J52,{"Carbón","Diesel","Aceite combustible","Queroseno","GLP","Gas natural","Madera deforestada","Mader reforestada","Otros"},0),96.3,74.1,77.4,71.5,63.1,56.1,109.6,0,"Agregar detalles en comentarios"),"Fórmula")</f>
        <v>Fórmula</v>
      </c>
      <c r="L52" s="87"/>
      <c r="M52" s="52"/>
      <c r="N52" s="88" t="str">
        <f t="shared" si="5"/>
        <v>Fórmula</v>
      </c>
      <c r="O52" s="53"/>
      <c r="P52" s="89"/>
      <c r="Q52" s="52"/>
      <c r="R52" s="52"/>
      <c r="S52" s="52"/>
      <c r="T52" s="110"/>
      <c r="U52" s="87"/>
      <c r="V52" s="89"/>
      <c r="W52" s="87"/>
      <c r="X52" s="52"/>
      <c r="Y52" s="125"/>
      <c r="Z52" s="52"/>
      <c r="AA52" s="126" t="str">
        <f t="shared" si="4"/>
        <v>Fórmula</v>
      </c>
      <c r="AB52" s="53"/>
      <c r="AC52" s="87"/>
      <c r="AD52" s="89"/>
      <c r="AE52" s="89"/>
    </row>
    <row r="53" spans="2:31" s="20" customFormat="1" ht="30" customHeight="1">
      <c r="B53" s="49"/>
      <c r="C53" s="50" t="s">
        <v>126</v>
      </c>
      <c r="D53" s="51"/>
      <c r="E53" s="52"/>
      <c r="F53" s="53"/>
      <c r="G53" s="52"/>
      <c r="H53" s="54"/>
      <c r="I53" s="84" t="str">
        <f t="shared" si="3"/>
        <v>Fórmula</v>
      </c>
      <c r="J53" s="85" t="s">
        <v>126</v>
      </c>
      <c r="K53" s="86" t="str">
        <f>IFERROR(CHOOSE(MATCH(J53,{"Carbón","Diesel","Aceite combustible","Queroseno","GLP","Gas natural","Madera deforestada","Mader reforestada","Otros"},0),96.3,74.1,77.4,71.5,63.1,56.1,109.6,0,"Agregar detalles en comentarios"),"Fórmula")</f>
        <v>Fórmula</v>
      </c>
      <c r="L53" s="87"/>
      <c r="M53" s="52"/>
      <c r="N53" s="88" t="str">
        <f t="shared" si="5"/>
        <v>Fórmula</v>
      </c>
      <c r="O53" s="53"/>
      <c r="P53" s="89"/>
      <c r="Q53" s="52"/>
      <c r="R53" s="52"/>
      <c r="S53" s="52"/>
      <c r="T53" s="110"/>
      <c r="U53" s="87"/>
      <c r="V53" s="89"/>
      <c r="W53" s="87"/>
      <c r="X53" s="52"/>
      <c r="Y53" s="125"/>
      <c r="Z53" s="52"/>
      <c r="AA53" s="126" t="str">
        <f t="shared" si="4"/>
        <v>Fórmula</v>
      </c>
      <c r="AB53" s="53"/>
      <c r="AC53" s="87"/>
      <c r="AD53" s="89"/>
      <c r="AE53" s="89"/>
    </row>
    <row r="54" spans="2:31" s="20" customFormat="1" ht="30" customHeight="1">
      <c r="B54" s="49"/>
      <c r="C54" s="50" t="s">
        <v>126</v>
      </c>
      <c r="D54" s="51"/>
      <c r="E54" s="52"/>
      <c r="F54" s="53"/>
      <c r="G54" s="52"/>
      <c r="H54" s="54"/>
      <c r="I54" s="84" t="str">
        <f t="shared" si="3"/>
        <v>Fórmula</v>
      </c>
      <c r="J54" s="85" t="s">
        <v>126</v>
      </c>
      <c r="K54" s="86" t="str">
        <f>IFERROR(CHOOSE(MATCH(J54,{"Carbón","Diesel","Aceite combustible","Queroseno","GLP","Gas natural","Madera deforestada","Mader reforestada","Otros"},0),96.3,74.1,77.4,71.5,63.1,56.1,109.6,0,"Agregar detalles en comentarios"),"Fórmula")</f>
        <v>Fórmula</v>
      </c>
      <c r="L54" s="87"/>
      <c r="M54" s="52"/>
      <c r="N54" s="88" t="str">
        <f t="shared" si="5"/>
        <v>Fórmula</v>
      </c>
      <c r="O54" s="53"/>
      <c r="P54" s="89"/>
      <c r="Q54" s="52"/>
      <c r="R54" s="52"/>
      <c r="S54" s="52"/>
      <c r="T54" s="110"/>
      <c r="U54" s="87"/>
      <c r="V54" s="89"/>
      <c r="W54" s="87"/>
      <c r="X54" s="52"/>
      <c r="Y54" s="125"/>
      <c r="Z54" s="52"/>
      <c r="AA54" s="126" t="str">
        <f t="shared" si="4"/>
        <v>Fórmula</v>
      </c>
      <c r="AB54" s="53"/>
      <c r="AC54" s="87"/>
      <c r="AD54" s="89"/>
      <c r="AE54" s="89"/>
    </row>
    <row r="55" spans="2:31" s="22" customFormat="1" ht="30" customHeight="1">
      <c r="B55" s="55"/>
      <c r="C55" s="50" t="s">
        <v>126</v>
      </c>
      <c r="D55" s="56"/>
      <c r="E55" s="57"/>
      <c r="F55" s="58"/>
      <c r="G55" s="57"/>
      <c r="H55" s="59"/>
      <c r="I55" s="84" t="str">
        <f t="shared" si="3"/>
        <v>Fórmula</v>
      </c>
      <c r="J55" s="85" t="s">
        <v>126</v>
      </c>
      <c r="K55" s="86" t="str">
        <f>IFERROR(CHOOSE(MATCH(J55,{"Carbón","Diesel","Aceite combustible","Queroseno","GLP","Gas natural","Madera deforestada","Mader reforestada","Otros"},0),96.3,74.1,77.4,71.5,63.1,56.1,109.6,0,"Agregar detalles en comentarios"),"Fórmula")</f>
        <v>Fórmula</v>
      </c>
      <c r="L55" s="90"/>
      <c r="M55" s="57"/>
      <c r="N55" s="88" t="str">
        <f t="shared" si="5"/>
        <v>Fórmula</v>
      </c>
      <c r="O55" s="58"/>
      <c r="P55" s="91"/>
      <c r="Q55" s="57"/>
      <c r="R55" s="57"/>
      <c r="S55" s="57"/>
      <c r="T55" s="111"/>
      <c r="U55" s="90"/>
      <c r="V55" s="91"/>
      <c r="W55" s="90"/>
      <c r="X55" s="57"/>
      <c r="Y55" s="127"/>
      <c r="Z55" s="57"/>
      <c r="AA55" s="126" t="str">
        <f t="shared" si="4"/>
        <v>Fórmula</v>
      </c>
      <c r="AB55" s="53"/>
      <c r="AC55" s="90"/>
      <c r="AD55" s="91"/>
      <c r="AE55" s="91"/>
    </row>
    <row r="56" spans="2:31" s="22" customFormat="1" ht="30" customHeight="1">
      <c r="B56" s="55"/>
      <c r="C56" s="50" t="s">
        <v>126</v>
      </c>
      <c r="D56" s="56"/>
      <c r="E56" s="57"/>
      <c r="F56" s="58"/>
      <c r="G56" s="57"/>
      <c r="H56" s="59"/>
      <c r="I56" s="84" t="str">
        <f t="shared" si="3"/>
        <v>Fórmula</v>
      </c>
      <c r="J56" s="85" t="s">
        <v>126</v>
      </c>
      <c r="K56" s="86" t="str">
        <f>IFERROR(CHOOSE(MATCH(J56,{"Carbón","Diesel","Aceite combustible","Queroseno","GLP","Gas natural","Madera deforestada","Mader reforestada","Otros"},0),96.3,74.1,77.4,71.5,63.1,56.1,109.6,0,"Agregar detalles en comentarios"),"Fórmula")</f>
        <v>Fórmula</v>
      </c>
      <c r="L56" s="90"/>
      <c r="M56" s="57"/>
      <c r="N56" s="88" t="str">
        <f t="shared" si="5"/>
        <v>Fórmula</v>
      </c>
      <c r="O56" s="58"/>
      <c r="P56" s="91"/>
      <c r="Q56" s="57"/>
      <c r="R56" s="57"/>
      <c r="S56" s="57"/>
      <c r="T56" s="111"/>
      <c r="U56" s="90"/>
      <c r="V56" s="91"/>
      <c r="W56" s="90"/>
      <c r="X56" s="57"/>
      <c r="Y56" s="127"/>
      <c r="Z56" s="57"/>
      <c r="AA56" s="126" t="str">
        <f t="shared" si="4"/>
        <v>Fórmula</v>
      </c>
      <c r="AB56" s="53"/>
      <c r="AC56" s="90"/>
      <c r="AD56" s="91"/>
      <c r="AE56" s="91"/>
    </row>
    <row r="57" spans="2:31" s="22" customFormat="1" ht="30" customHeight="1">
      <c r="B57" s="55"/>
      <c r="C57" s="50" t="s">
        <v>126</v>
      </c>
      <c r="D57" s="56"/>
      <c r="E57" s="57"/>
      <c r="F57" s="58"/>
      <c r="G57" s="57"/>
      <c r="H57" s="59"/>
      <c r="I57" s="84" t="str">
        <f t="shared" si="3"/>
        <v>Fórmula</v>
      </c>
      <c r="J57" s="85" t="s">
        <v>126</v>
      </c>
      <c r="K57" s="86" t="str">
        <f>IFERROR(CHOOSE(MATCH(J57,{"Carbón","Diesel","Aceite combustible","Queroseno","GLP","Gas natural","Madera deforestada","Mader reforestada","Otros"},0),96.3,74.1,77.4,71.5,63.1,56.1,109.6,0,"Agregar detalles en comentarios"),"Fórmula")</f>
        <v>Fórmula</v>
      </c>
      <c r="L57" s="90"/>
      <c r="M57" s="57"/>
      <c r="N57" s="88" t="str">
        <f t="shared" si="5"/>
        <v>Fórmula</v>
      </c>
      <c r="O57" s="58"/>
      <c r="P57" s="91"/>
      <c r="Q57" s="57"/>
      <c r="R57" s="57"/>
      <c r="S57" s="57"/>
      <c r="T57" s="111"/>
      <c r="U57" s="90"/>
      <c r="V57" s="91"/>
      <c r="W57" s="90"/>
      <c r="X57" s="57"/>
      <c r="Y57" s="127"/>
      <c r="Z57" s="57"/>
      <c r="AA57" s="126" t="str">
        <f t="shared" si="4"/>
        <v>Fórmula</v>
      </c>
      <c r="AB57" s="53"/>
      <c r="AC57" s="90"/>
      <c r="AD57" s="91"/>
      <c r="AE57" s="91"/>
    </row>
    <row r="58" spans="2:31" s="22" customFormat="1" ht="30" customHeight="1">
      <c r="B58" s="55"/>
      <c r="C58" s="50" t="s">
        <v>126</v>
      </c>
      <c r="D58" s="56"/>
      <c r="E58" s="57"/>
      <c r="F58" s="58"/>
      <c r="G58" s="57"/>
      <c r="H58" s="59"/>
      <c r="I58" s="84" t="str">
        <f t="shared" si="3"/>
        <v>Fórmula</v>
      </c>
      <c r="J58" s="85" t="s">
        <v>126</v>
      </c>
      <c r="K58" s="86" t="str">
        <f>IFERROR(CHOOSE(MATCH(J58,{"Carbón","Diesel","Aceite combustible","Queroseno","GLP","Gas natural","Madera deforestada","Mader reforestada","Otros"},0),96.3,74.1,77.4,71.5,63.1,56.1,109.6,0,"Agregar detalles en comentarios"),"Fórmula")</f>
        <v>Fórmula</v>
      </c>
      <c r="L58" s="90"/>
      <c r="M58" s="57"/>
      <c r="N58" s="88" t="str">
        <f t="shared" si="5"/>
        <v>Fórmula</v>
      </c>
      <c r="O58" s="58"/>
      <c r="P58" s="91"/>
      <c r="Q58" s="57"/>
      <c r="R58" s="57"/>
      <c r="S58" s="57"/>
      <c r="T58" s="111"/>
      <c r="U58" s="90"/>
      <c r="V58" s="91"/>
      <c r="W58" s="90"/>
      <c r="X58" s="57"/>
      <c r="Y58" s="127"/>
      <c r="Z58" s="57"/>
      <c r="AA58" s="126" t="str">
        <f t="shared" si="4"/>
        <v>Fórmula</v>
      </c>
      <c r="AB58" s="53"/>
      <c r="AC58" s="90"/>
      <c r="AD58" s="91"/>
      <c r="AE58" s="91"/>
    </row>
    <row r="59" spans="2:31" s="22" customFormat="1" ht="30" customHeight="1">
      <c r="B59" s="55"/>
      <c r="C59" s="50" t="s">
        <v>126</v>
      </c>
      <c r="D59" s="56"/>
      <c r="E59" s="57"/>
      <c r="F59" s="58"/>
      <c r="G59" s="57"/>
      <c r="H59" s="59"/>
      <c r="I59" s="84" t="str">
        <f t="shared" si="3"/>
        <v>Fórmula</v>
      </c>
      <c r="J59" s="85" t="s">
        <v>126</v>
      </c>
      <c r="K59" s="86" t="str">
        <f>IFERROR(CHOOSE(MATCH(J59,{"Carbón","Diesel","Aceite combustible","Queroseno","GLP","Gas natural","Madera deforestada","Mader reforestada","Otros"},0),96.3,74.1,77.4,71.5,63.1,56.1,109.6,0,"Agregar detalles en comentarios"),"Fórmula")</f>
        <v>Fórmula</v>
      </c>
      <c r="L59" s="90"/>
      <c r="M59" s="57"/>
      <c r="N59" s="88" t="str">
        <f t="shared" si="5"/>
        <v>Fórmula</v>
      </c>
      <c r="O59" s="58"/>
      <c r="P59" s="91"/>
      <c r="Q59" s="57"/>
      <c r="R59" s="57"/>
      <c r="S59" s="57"/>
      <c r="T59" s="111"/>
      <c r="U59" s="90"/>
      <c r="V59" s="91"/>
      <c r="W59" s="90"/>
      <c r="X59" s="57"/>
      <c r="Y59" s="127"/>
      <c r="Z59" s="57"/>
      <c r="AA59" s="126" t="str">
        <f t="shared" si="4"/>
        <v>Fórmula</v>
      </c>
      <c r="AB59" s="53"/>
      <c r="AC59" s="90"/>
      <c r="AD59" s="91"/>
      <c r="AE59" s="91"/>
    </row>
    <row r="60" spans="2:31" s="22" customFormat="1" ht="30" customHeight="1">
      <c r="B60" s="55"/>
      <c r="C60" s="50" t="s">
        <v>126</v>
      </c>
      <c r="D60" s="56"/>
      <c r="E60" s="57"/>
      <c r="F60" s="58"/>
      <c r="G60" s="57"/>
      <c r="H60" s="59"/>
      <c r="I60" s="84" t="str">
        <f t="shared" si="3"/>
        <v>Fórmula</v>
      </c>
      <c r="J60" s="85" t="s">
        <v>126</v>
      </c>
      <c r="K60" s="86" t="str">
        <f>IFERROR(CHOOSE(MATCH(J60,{"Carbón","Diesel","Aceite combustible","Queroseno","GLP","Gas natural","Madera deforestada","Mader reforestada","Otros"},0),96.3,74.1,77.4,71.5,63.1,56.1,109.6,0,"Agregar detalles en comentarios"),"Fórmula")</f>
        <v>Fórmula</v>
      </c>
      <c r="L60" s="90"/>
      <c r="M60" s="57"/>
      <c r="N60" s="88" t="str">
        <f t="shared" si="5"/>
        <v>Fórmula</v>
      </c>
      <c r="O60" s="58"/>
      <c r="P60" s="91"/>
      <c r="Q60" s="57"/>
      <c r="R60" s="57"/>
      <c r="S60" s="57"/>
      <c r="T60" s="111"/>
      <c r="U60" s="90"/>
      <c r="V60" s="91"/>
      <c r="W60" s="90"/>
      <c r="X60" s="57"/>
      <c r="Y60" s="127"/>
      <c r="Z60" s="57"/>
      <c r="AA60" s="126" t="str">
        <f t="shared" si="4"/>
        <v>Fórmula</v>
      </c>
      <c r="AB60" s="53"/>
      <c r="AC60" s="90"/>
      <c r="AD60" s="91"/>
      <c r="AE60" s="91"/>
    </row>
    <row r="61" spans="2:31" s="22" customFormat="1" ht="30" customHeight="1">
      <c r="B61" s="55"/>
      <c r="C61" s="50" t="s">
        <v>126</v>
      </c>
      <c r="D61" s="56"/>
      <c r="E61" s="57"/>
      <c r="F61" s="58"/>
      <c r="G61" s="57"/>
      <c r="H61" s="59"/>
      <c r="I61" s="84" t="str">
        <f t="shared" si="3"/>
        <v>Fórmula</v>
      </c>
      <c r="J61" s="85" t="s">
        <v>126</v>
      </c>
      <c r="K61" s="86" t="str">
        <f>IFERROR(CHOOSE(MATCH(J61,{"Carbón","Diesel","Aceite combustible","Queroseno","GLP","Gas natural","Madera deforestada","Mader reforestada","Otros"},0),96.3,74.1,77.4,71.5,63.1,56.1,109.6,0,"Agregar detalles en comentarios"),"Fórmula")</f>
        <v>Fórmula</v>
      </c>
      <c r="L61" s="90"/>
      <c r="M61" s="57"/>
      <c r="N61" s="88" t="str">
        <f t="shared" si="5"/>
        <v>Fórmula</v>
      </c>
      <c r="O61" s="58"/>
      <c r="P61" s="91"/>
      <c r="Q61" s="57"/>
      <c r="R61" s="57"/>
      <c r="S61" s="57"/>
      <c r="T61" s="111"/>
      <c r="U61" s="90"/>
      <c r="V61" s="91"/>
      <c r="W61" s="90"/>
      <c r="X61" s="57"/>
      <c r="Y61" s="127"/>
      <c r="Z61" s="57"/>
      <c r="AA61" s="126" t="str">
        <f t="shared" si="4"/>
        <v>Fórmula</v>
      </c>
      <c r="AB61" s="53"/>
      <c r="AC61" s="90"/>
      <c r="AD61" s="91"/>
      <c r="AE61" s="91"/>
    </row>
    <row r="62" spans="2:31" s="22" customFormat="1" ht="30" customHeight="1">
      <c r="B62" s="55"/>
      <c r="C62" s="50" t="s">
        <v>126</v>
      </c>
      <c r="D62" s="56"/>
      <c r="E62" s="57"/>
      <c r="F62" s="58"/>
      <c r="G62" s="57"/>
      <c r="H62" s="59"/>
      <c r="I62" s="84" t="str">
        <f t="shared" si="3"/>
        <v>Fórmula</v>
      </c>
      <c r="J62" s="85" t="s">
        <v>126</v>
      </c>
      <c r="K62" s="86" t="str">
        <f>IFERROR(CHOOSE(MATCH(J62,{"Carbón","Diesel","Aceite combustible","Queroseno","GLP","Gas natural","Madera deforestada","Mader reforestada","Otros"},0),96.3,74.1,77.4,71.5,63.1,56.1,109.6,0,"Agregar detalles en comentarios"),"Fórmula")</f>
        <v>Fórmula</v>
      </c>
      <c r="L62" s="90"/>
      <c r="M62" s="57"/>
      <c r="N62" s="88" t="str">
        <f t="shared" si="5"/>
        <v>Fórmula</v>
      </c>
      <c r="O62" s="58"/>
      <c r="P62" s="91"/>
      <c r="Q62" s="57"/>
      <c r="R62" s="57"/>
      <c r="S62" s="57"/>
      <c r="T62" s="111"/>
      <c r="U62" s="90"/>
      <c r="V62" s="91"/>
      <c r="W62" s="90"/>
      <c r="X62" s="57"/>
      <c r="Y62" s="127"/>
      <c r="Z62" s="57"/>
      <c r="AA62" s="126" t="str">
        <f t="shared" si="4"/>
        <v>Fórmula</v>
      </c>
      <c r="AB62" s="53"/>
      <c r="AC62" s="90"/>
      <c r="AD62" s="91"/>
      <c r="AE62" s="91"/>
    </row>
    <row r="63" spans="2:31" s="20" customFormat="1" ht="30" customHeight="1">
      <c r="B63" s="55"/>
      <c r="C63" s="50" t="s">
        <v>126</v>
      </c>
      <c r="D63" s="56"/>
      <c r="E63" s="57"/>
      <c r="F63" s="58"/>
      <c r="G63" s="57"/>
      <c r="H63" s="59"/>
      <c r="I63" s="84" t="str">
        <f t="shared" si="3"/>
        <v>Fórmula</v>
      </c>
      <c r="J63" s="85" t="s">
        <v>126</v>
      </c>
      <c r="K63" s="86" t="str">
        <f>IFERROR(CHOOSE(MATCH(J63,{"Carbón","Diesel","Aceite combustible","Queroseno","GLP","Gas natural","Madera deforestada","Mader reforestada","Otros"},0),96.3,74.1,77.4,71.5,63.1,56.1,109.6,0,"Agregar detalles en comentarios"),"Fórmula")</f>
        <v>Fórmula</v>
      </c>
      <c r="L63" s="90"/>
      <c r="M63" s="57"/>
      <c r="N63" s="88" t="str">
        <f t="shared" si="5"/>
        <v>Fórmula</v>
      </c>
      <c r="O63" s="58"/>
      <c r="P63" s="91"/>
      <c r="Q63" s="57"/>
      <c r="R63" s="57"/>
      <c r="S63" s="57"/>
      <c r="T63" s="111"/>
      <c r="U63" s="90"/>
      <c r="V63" s="91"/>
      <c r="W63" s="90"/>
      <c r="X63" s="57"/>
      <c r="Y63" s="127"/>
      <c r="Z63" s="57"/>
      <c r="AA63" s="126" t="str">
        <f t="shared" si="4"/>
        <v>Fórmula</v>
      </c>
      <c r="AB63" s="53"/>
      <c r="AC63" s="90"/>
      <c r="AD63" s="91"/>
      <c r="AE63" s="91"/>
    </row>
    <row r="64" spans="2:31" s="20" customFormat="1" ht="30" customHeight="1">
      <c r="B64" s="55"/>
      <c r="C64" s="50" t="s">
        <v>126</v>
      </c>
      <c r="D64" s="56"/>
      <c r="E64" s="57"/>
      <c r="F64" s="58"/>
      <c r="G64" s="57"/>
      <c r="H64" s="59"/>
      <c r="I64" s="84" t="str">
        <f t="shared" si="3"/>
        <v>Fórmula</v>
      </c>
      <c r="J64" s="85" t="s">
        <v>126</v>
      </c>
      <c r="K64" s="86" t="str">
        <f>IFERROR(CHOOSE(MATCH(J64,{"Carbón","Diesel","Aceite combustible","Queroseno","GLP","Gas natural","Madera deforestada","Mader reforestada","Otros"},0),96.3,74.1,77.4,71.5,63.1,56.1,109.6,0,"Agregar detalles en comentarios"),"Fórmula")</f>
        <v>Fórmula</v>
      </c>
      <c r="L64" s="90"/>
      <c r="M64" s="57"/>
      <c r="N64" s="88" t="str">
        <f t="shared" si="5"/>
        <v>Fórmula</v>
      </c>
      <c r="O64" s="58"/>
      <c r="P64" s="91"/>
      <c r="Q64" s="57"/>
      <c r="R64" s="57"/>
      <c r="S64" s="57"/>
      <c r="T64" s="111"/>
      <c r="U64" s="90"/>
      <c r="V64" s="91"/>
      <c r="W64" s="90"/>
      <c r="X64" s="57"/>
      <c r="Y64" s="127"/>
      <c r="Z64" s="57"/>
      <c r="AA64" s="126" t="str">
        <f t="shared" si="4"/>
        <v>Fórmula</v>
      </c>
      <c r="AB64" s="53"/>
      <c r="AC64" s="90"/>
      <c r="AD64" s="91"/>
      <c r="AE64" s="91"/>
    </row>
    <row r="65" spans="2:31" s="20" customFormat="1" ht="30" customHeight="1">
      <c r="B65" s="55"/>
      <c r="C65" s="50" t="s">
        <v>126</v>
      </c>
      <c r="D65" s="56"/>
      <c r="E65" s="57"/>
      <c r="F65" s="58"/>
      <c r="G65" s="57"/>
      <c r="H65" s="59"/>
      <c r="I65" s="84" t="str">
        <f t="shared" si="3"/>
        <v>Fórmula</v>
      </c>
      <c r="J65" s="85" t="s">
        <v>126</v>
      </c>
      <c r="K65" s="86" t="str">
        <f>IFERROR(CHOOSE(MATCH(J65,{"Carbón","Diesel","Aceite combustible","Queroseno","GLP","Gas natural","Madera deforestada","Mader reforestada","Otros"},0),96.3,74.1,77.4,71.5,63.1,56.1,109.6,0,"Agregar detalles en comentarios"),"Fórmula")</f>
        <v>Fórmula</v>
      </c>
      <c r="L65" s="90"/>
      <c r="M65" s="57"/>
      <c r="N65" s="88" t="str">
        <f t="shared" si="5"/>
        <v>Fórmula</v>
      </c>
      <c r="O65" s="58"/>
      <c r="P65" s="91"/>
      <c r="Q65" s="57"/>
      <c r="R65" s="57"/>
      <c r="S65" s="57"/>
      <c r="T65" s="111"/>
      <c r="U65" s="90"/>
      <c r="V65" s="91"/>
      <c r="W65" s="90"/>
      <c r="X65" s="57"/>
      <c r="Y65" s="127"/>
      <c r="Z65" s="57"/>
      <c r="AA65" s="126" t="str">
        <f t="shared" si="4"/>
        <v>Fórmula</v>
      </c>
      <c r="AB65" s="53"/>
      <c r="AC65" s="90"/>
      <c r="AD65" s="91"/>
      <c r="AE65" s="91"/>
    </row>
    <row r="66" spans="2:31" s="20" customFormat="1" ht="30" customHeight="1">
      <c r="B66" s="55"/>
      <c r="C66" s="50" t="s">
        <v>126</v>
      </c>
      <c r="D66" s="56"/>
      <c r="E66" s="57"/>
      <c r="F66" s="58"/>
      <c r="G66" s="57"/>
      <c r="H66" s="59"/>
      <c r="I66" s="84" t="str">
        <f t="shared" si="3"/>
        <v>Fórmula</v>
      </c>
      <c r="J66" s="85" t="s">
        <v>126</v>
      </c>
      <c r="K66" s="86" t="str">
        <f>IFERROR(CHOOSE(MATCH(J66,{"Carbón","Diesel","Aceite combustible","Queroseno","GLP","Gas natural","Madera deforestada","Mader reforestada","Otros"},0),96.3,74.1,77.4,71.5,63.1,56.1,109.6,0,"Agregar detalles en comentarios"),"Fórmula")</f>
        <v>Fórmula</v>
      </c>
      <c r="L66" s="90"/>
      <c r="M66" s="57"/>
      <c r="N66" s="88" t="str">
        <f t="shared" si="5"/>
        <v>Fórmula</v>
      </c>
      <c r="O66" s="58"/>
      <c r="P66" s="91"/>
      <c r="Q66" s="57"/>
      <c r="R66" s="57"/>
      <c r="S66" s="57"/>
      <c r="T66" s="111"/>
      <c r="U66" s="90"/>
      <c r="V66" s="91"/>
      <c r="W66" s="90"/>
      <c r="X66" s="57"/>
      <c r="Y66" s="127"/>
      <c r="Z66" s="57"/>
      <c r="AA66" s="126" t="str">
        <f t="shared" si="4"/>
        <v>Fórmula</v>
      </c>
      <c r="AB66" s="53"/>
      <c r="AC66" s="90"/>
      <c r="AD66" s="91"/>
      <c r="AE66" s="91"/>
    </row>
    <row r="67" spans="2:31" s="20" customFormat="1" ht="30" customHeight="1">
      <c r="B67" s="55"/>
      <c r="C67" s="50" t="s">
        <v>126</v>
      </c>
      <c r="D67" s="56"/>
      <c r="E67" s="57"/>
      <c r="F67" s="58"/>
      <c r="G67" s="57"/>
      <c r="H67" s="59"/>
      <c r="I67" s="84" t="str">
        <f t="shared" si="3"/>
        <v>Fórmula</v>
      </c>
      <c r="J67" s="85" t="s">
        <v>126</v>
      </c>
      <c r="K67" s="86" t="str">
        <f>IFERROR(CHOOSE(MATCH(J67,{"Carbón","Diesel","Aceite combustible","Queroseno","GLP","Gas natural","Madera deforestada","Mader reforestada","Otros"},0),96.3,74.1,77.4,71.5,63.1,56.1,109.6,0,"Agregar detalles en comentarios"),"Fórmula")</f>
        <v>Fórmula</v>
      </c>
      <c r="L67" s="90"/>
      <c r="M67" s="57"/>
      <c r="N67" s="88" t="str">
        <f t="shared" si="5"/>
        <v>Fórmula</v>
      </c>
      <c r="O67" s="58"/>
      <c r="P67" s="91"/>
      <c r="Q67" s="57"/>
      <c r="R67" s="57"/>
      <c r="S67" s="57"/>
      <c r="T67" s="111"/>
      <c r="U67" s="90"/>
      <c r="V67" s="91"/>
      <c r="W67" s="90"/>
      <c r="X67" s="57"/>
      <c r="Y67" s="127"/>
      <c r="Z67" s="57"/>
      <c r="AA67" s="126" t="str">
        <f t="shared" si="4"/>
        <v>Fórmula</v>
      </c>
      <c r="AB67" s="53"/>
      <c r="AC67" s="90"/>
      <c r="AD67" s="91"/>
      <c r="AE67" s="91"/>
    </row>
    <row r="68" spans="2:31" s="20" customFormat="1" ht="30" customHeight="1">
      <c r="B68" s="55"/>
      <c r="C68" s="50" t="s">
        <v>126</v>
      </c>
      <c r="D68" s="56"/>
      <c r="E68" s="57"/>
      <c r="F68" s="58"/>
      <c r="G68" s="57"/>
      <c r="H68" s="59"/>
      <c r="I68" s="84" t="str">
        <f t="shared" si="3"/>
        <v>Fórmula</v>
      </c>
      <c r="J68" s="85" t="s">
        <v>126</v>
      </c>
      <c r="K68" s="86" t="str">
        <f>IFERROR(CHOOSE(MATCH(J68,{"Carbón","Diesel","Aceite combustible","Queroseno","GLP","Gas natural","Madera deforestada","Mader reforestada","Otros"},0),96.3,74.1,77.4,71.5,63.1,56.1,109.6,0,"Agregar detalles en comentarios"),"Fórmula")</f>
        <v>Fórmula</v>
      </c>
      <c r="L68" s="90"/>
      <c r="M68" s="57"/>
      <c r="N68" s="88" t="str">
        <f t="shared" si="5"/>
        <v>Fórmula</v>
      </c>
      <c r="O68" s="58"/>
      <c r="P68" s="91"/>
      <c r="Q68" s="57"/>
      <c r="R68" s="57"/>
      <c r="S68" s="57"/>
      <c r="T68" s="111"/>
      <c r="U68" s="90"/>
      <c r="V68" s="91"/>
      <c r="W68" s="90"/>
      <c r="X68" s="57"/>
      <c r="Y68" s="127"/>
      <c r="Z68" s="57"/>
      <c r="AA68" s="126" t="str">
        <f t="shared" si="4"/>
        <v>Fórmula</v>
      </c>
      <c r="AB68" s="53"/>
      <c r="AC68" s="90"/>
      <c r="AD68" s="91"/>
      <c r="AE68" s="91"/>
    </row>
    <row r="69" spans="2:31" s="20" customFormat="1" ht="30" customHeight="1">
      <c r="B69" s="55"/>
      <c r="C69" s="50" t="s">
        <v>126</v>
      </c>
      <c r="D69" s="56"/>
      <c r="E69" s="57"/>
      <c r="F69" s="58"/>
      <c r="G69" s="57"/>
      <c r="H69" s="59"/>
      <c r="I69" s="84" t="str">
        <f t="shared" si="3"/>
        <v>Fórmula</v>
      </c>
      <c r="J69" s="85" t="s">
        <v>126</v>
      </c>
      <c r="K69" s="86" t="str">
        <f>IFERROR(CHOOSE(MATCH(J69,{"Carbón","Diesel","Aceite combustible","Queroseno","GLP","Gas natural","Madera deforestada","Mader reforestada","Otros"},0),96.3,74.1,77.4,71.5,63.1,56.1,109.6,0,"Agregar detalles en comentarios"),"Fórmula")</f>
        <v>Fórmula</v>
      </c>
      <c r="L69" s="90"/>
      <c r="M69" s="57"/>
      <c r="N69" s="88" t="str">
        <f t="shared" si="5"/>
        <v>Fórmula</v>
      </c>
      <c r="O69" s="58"/>
      <c r="P69" s="91"/>
      <c r="Q69" s="57"/>
      <c r="R69" s="57"/>
      <c r="S69" s="57"/>
      <c r="T69" s="111"/>
      <c r="U69" s="90"/>
      <c r="V69" s="91"/>
      <c r="W69" s="90"/>
      <c r="X69" s="57"/>
      <c r="Y69" s="127"/>
      <c r="Z69" s="57"/>
      <c r="AA69" s="126" t="str">
        <f t="shared" si="4"/>
        <v>Fórmula</v>
      </c>
      <c r="AB69" s="53"/>
      <c r="AC69" s="90"/>
      <c r="AD69" s="91"/>
      <c r="AE69" s="91"/>
    </row>
    <row r="70" spans="2:31" s="20" customFormat="1" ht="30" customHeight="1">
      <c r="B70" s="55"/>
      <c r="C70" s="50" t="s">
        <v>126</v>
      </c>
      <c r="D70" s="56"/>
      <c r="E70" s="57"/>
      <c r="F70" s="58"/>
      <c r="G70" s="57"/>
      <c r="H70" s="59"/>
      <c r="I70" s="84" t="str">
        <f t="shared" si="3"/>
        <v>Fórmula</v>
      </c>
      <c r="J70" s="85" t="s">
        <v>126</v>
      </c>
      <c r="K70" s="86" t="str">
        <f>IFERROR(CHOOSE(MATCH(J70,{"Carbón","Diesel","Aceite combustible","Queroseno","GLP","Gas natural","Madera deforestada","Mader reforestada","Otros"},0),96.3,74.1,77.4,71.5,63.1,56.1,109.6,0,"Agregar detalles en comentarios"),"Fórmula")</f>
        <v>Fórmula</v>
      </c>
      <c r="L70" s="90"/>
      <c r="M70" s="57"/>
      <c r="N70" s="88" t="str">
        <f t="shared" si="5"/>
        <v>Fórmula</v>
      </c>
      <c r="O70" s="58"/>
      <c r="P70" s="91"/>
      <c r="Q70" s="57"/>
      <c r="R70" s="57"/>
      <c r="S70" s="57"/>
      <c r="T70" s="111"/>
      <c r="U70" s="90"/>
      <c r="V70" s="91"/>
      <c r="W70" s="90"/>
      <c r="X70" s="57"/>
      <c r="Y70" s="127"/>
      <c r="Z70" s="57"/>
      <c r="AA70" s="126" t="str">
        <f t="shared" si="4"/>
        <v>Fórmula</v>
      </c>
      <c r="AB70" s="53"/>
      <c r="AC70" s="90"/>
      <c r="AD70" s="91"/>
      <c r="AE70" s="91"/>
    </row>
  </sheetData>
  <sheetProtection formatCells="0" formatColumns="0" formatRows="0"/>
  <mergeCells count="31">
    <mergeCell ref="AE8:AE10"/>
    <mergeCell ref="L5:M6"/>
    <mergeCell ref="N5:P6"/>
    <mergeCell ref="W9:X9"/>
    <mergeCell ref="Y9:Z9"/>
    <mergeCell ref="AB9:AD9"/>
    <mergeCell ref="B9:B10"/>
    <mergeCell ref="D9:D10"/>
    <mergeCell ref="E9:E10"/>
    <mergeCell ref="H9:H10"/>
    <mergeCell ref="K9:K10"/>
    <mergeCell ref="F9:G9"/>
    <mergeCell ref="L9:M9"/>
    <mergeCell ref="O9:P9"/>
    <mergeCell ref="Q9:S9"/>
    <mergeCell ref="T9:V9"/>
    <mergeCell ref="Q6:S6"/>
    <mergeCell ref="AB6:AD6"/>
    <mergeCell ref="B8:E8"/>
    <mergeCell ref="F8:I8"/>
    <mergeCell ref="J8:N8"/>
    <mergeCell ref="O8:P8"/>
    <mergeCell ref="Q8:S8"/>
    <mergeCell ref="T8:V8"/>
    <mergeCell ref="W8:AA8"/>
    <mergeCell ref="AB8:AD8"/>
    <mergeCell ref="C4:D4"/>
    <mergeCell ref="F4:G4"/>
    <mergeCell ref="L4:P4"/>
    <mergeCell ref="C5:D5"/>
    <mergeCell ref="F5:G5"/>
  </mergeCells>
  <dataValidations count="3">
    <dataValidation type="list" allowBlank="1" showInputMessage="1" showErrorMessage="1" sqref="C11:C70" xr:uid="{00000000-0002-0000-0100-000000000000}">
      <formula1>"Seleccione, Si, Programado, No"</formula1>
    </dataValidation>
    <dataValidation allowBlank="1" showErrorMessage="1" sqref="C4" xr:uid="{00000000-0002-0000-0100-000001000000}"/>
    <dataValidation type="list" allowBlank="1" showInputMessage="1" showErrorMessage="1" sqref="J11:J70" xr:uid="{00000000-0002-0000-0100-000002000000}">
      <formula1>" Seleccione, Carbón, Diesel, Aceite combustible, Queroseno, GLP, Gas natural, Madera deforestada, Madera reforestada, Otros"</formula1>
    </dataValidation>
  </dataValidations>
  <printOptions horizontalCentered="1" verticalCentered="1"/>
  <pageMargins left="0.39370078740157499" right="0.39370078740157499" top="0.39370078740157499" bottom="0.39370078740157499" header="0.23622047244094499" footer="0.23622047244094499"/>
  <pageSetup paperSize="9" scale="16" orientation="landscape"/>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43"/>
  <sheetViews>
    <sheetView showGridLines="0" showRowColHeaders="0" tabSelected="1" workbookViewId="0">
      <pane ySplit="2" topLeftCell="A3" activePane="bottomLeft" state="frozen"/>
      <selection pane="bottomLeft" activeCell="B9" sqref="B9"/>
    </sheetView>
  </sheetViews>
  <sheetFormatPr defaultColWidth="8.7265625" defaultRowHeight="13"/>
  <cols>
    <col min="1" max="1" width="2" style="3" customWidth="1"/>
    <col min="2" max="2" width="69.26953125" style="3" customWidth="1"/>
    <col min="3" max="3" width="14" style="4" customWidth="1"/>
    <col min="4" max="4" width="13.1796875" style="4" customWidth="1"/>
    <col min="5" max="5" width="1" style="3" customWidth="1"/>
    <col min="6" max="6" width="17.54296875" style="3" customWidth="1"/>
    <col min="7" max="7" width="18" style="3" customWidth="1"/>
    <col min="8" max="9" width="17.1796875" style="3" customWidth="1"/>
    <col min="10" max="10" width="20.1796875" style="3" customWidth="1"/>
    <col min="11" max="11" width="18" style="3" customWidth="1"/>
    <col min="12" max="12" width="17.26953125" style="3" customWidth="1"/>
    <col min="13" max="13" width="20" style="3" customWidth="1"/>
    <col min="14" max="14" width="15.81640625" style="3" customWidth="1"/>
    <col min="15" max="15" width="14.81640625" style="3" customWidth="1"/>
    <col min="16" max="16" width="13.453125" style="3" customWidth="1"/>
    <col min="17" max="17" width="13.1796875" style="3" customWidth="1"/>
    <col min="18" max="18" width="18.81640625" style="3" customWidth="1"/>
    <col min="19" max="19" width="15.81640625" style="3" customWidth="1"/>
    <col min="20" max="20" width="16.81640625" style="3" customWidth="1"/>
    <col min="21" max="21" width="17.7265625" style="3" customWidth="1"/>
    <col min="22" max="22" width="18.54296875" style="3" customWidth="1"/>
    <col min="23" max="23" width="13.54296875" style="3" customWidth="1"/>
    <col min="24" max="24" width="18.1796875" style="3" customWidth="1"/>
    <col min="25" max="25" width="15.1796875" style="3" customWidth="1"/>
    <col min="26" max="26" width="17.1796875" style="3" customWidth="1"/>
    <col min="27" max="27" width="14.81640625" style="3" customWidth="1"/>
    <col min="28" max="31" width="19" style="3" customWidth="1"/>
    <col min="32" max="34" width="18.54296875" style="3" customWidth="1"/>
    <col min="35" max="35" width="31" style="3" customWidth="1"/>
    <col min="36" max="80" width="10.54296875" style="3" customWidth="1"/>
    <col min="81" max="16384" width="8.7265625" style="3"/>
  </cols>
  <sheetData>
    <row r="1" spans="2:8" s="1" customFormat="1" ht="22" customHeight="1">
      <c r="B1" s="5" t="s">
        <v>70</v>
      </c>
      <c r="C1" s="6"/>
      <c r="D1" s="6"/>
    </row>
    <row r="2" spans="2:8" s="1" customFormat="1" ht="64" customHeight="1">
      <c r="B2" s="315" t="s">
        <v>150</v>
      </c>
      <c r="C2" s="315"/>
      <c r="D2" s="315"/>
      <c r="E2" s="8"/>
      <c r="F2" s="8"/>
      <c r="G2" s="8"/>
      <c r="H2" s="8"/>
    </row>
    <row r="3" spans="2:8" s="2" customFormat="1" ht="13" customHeight="1">
      <c r="C3" s="9"/>
      <c r="D3" s="9"/>
      <c r="E3" s="10"/>
    </row>
    <row r="4" spans="2:8" s="2" customFormat="1" ht="13" customHeight="1">
      <c r="C4" s="9"/>
      <c r="D4" s="9"/>
      <c r="E4" s="10"/>
    </row>
    <row r="5" spans="2:8" s="2" customFormat="1" ht="13" customHeight="1">
      <c r="C5" s="9"/>
      <c r="D5" s="9"/>
      <c r="E5" s="10"/>
    </row>
    <row r="6" spans="2:8" s="2" customFormat="1" ht="13" customHeight="1">
      <c r="C6" s="9"/>
      <c r="D6" s="9"/>
      <c r="E6" s="10"/>
    </row>
    <row r="7" spans="2:8" ht="21" customHeight="1">
      <c r="B7" s="11" t="s">
        <v>151</v>
      </c>
      <c r="C7" s="316" t="str">
        <f>IF('Monitoreo de Oportunidades PEI'!C5="","",'Monitoreo de Oportunidades PEI'!C5)</f>
        <v/>
      </c>
      <c r="D7" s="317"/>
    </row>
    <row r="8" spans="2:8" ht="21" customHeight="1">
      <c r="B8" s="12" t="s">
        <v>152</v>
      </c>
      <c r="C8" s="13">
        <f>COUNTA('Monitoreo de Oportunidades PEI'!B15:B70)</f>
        <v>0</v>
      </c>
      <c r="D8" s="14" t="s">
        <v>153</v>
      </c>
    </row>
    <row r="9" spans="2:8" ht="14.5">
      <c r="B9" s="187" t="s">
        <v>154</v>
      </c>
      <c r="C9" s="15">
        <f>COUNTIF('Monitoreo de Oportunidades PEI'!C15:C70,"Si")</f>
        <v>0</v>
      </c>
      <c r="D9" s="16"/>
    </row>
    <row r="10" spans="2:8" ht="14.5">
      <c r="B10" s="187" t="s">
        <v>155</v>
      </c>
      <c r="C10" s="15">
        <f>COUNTIF('Monitoreo de Oportunidades PEI'!C15:C70,"Programado")</f>
        <v>0</v>
      </c>
      <c r="D10" s="16"/>
    </row>
    <row r="11" spans="2:8" ht="14.5">
      <c r="B11" s="187" t="s">
        <v>156</v>
      </c>
      <c r="C11" s="15">
        <f>COUNTIF('Monitoreo de Oportunidades PEI'!C15:C70,"No")</f>
        <v>0</v>
      </c>
      <c r="D11" s="16"/>
    </row>
    <row r="12" spans="2:8" ht="21" customHeight="1">
      <c r="B12" s="12" t="s">
        <v>157</v>
      </c>
      <c r="C12" s="17">
        <f>SUM('Monitoreo de Oportunidades PEI'!F15:F70)</f>
        <v>0</v>
      </c>
      <c r="D12" s="14" t="s">
        <v>158</v>
      </c>
    </row>
    <row r="13" spans="2:8" ht="14.5">
      <c r="B13" s="187" t="s">
        <v>154</v>
      </c>
      <c r="C13" s="18">
        <f>SUMIFS('Monitoreo de Oportunidades PEI'!F15:F70,'Monitoreo de Oportunidades PEI'!C15:C70,"Si")</f>
        <v>0</v>
      </c>
      <c r="D13" s="16"/>
    </row>
    <row r="14" spans="2:8" ht="14.5">
      <c r="B14" s="187" t="s">
        <v>159</v>
      </c>
      <c r="C14" s="18">
        <f>SUMIFS('Monitoreo de Oportunidades PEI'!F15:F70,'Monitoreo de Oportunidades PEI'!C15:C70,"Programado")</f>
        <v>0</v>
      </c>
      <c r="D14" s="16"/>
    </row>
    <row r="15" spans="2:8" ht="14.5">
      <c r="B15" s="187" t="s">
        <v>156</v>
      </c>
      <c r="C15" s="18">
        <f>SUMIFS('Monitoreo de Oportunidades PEI'!F15:F70,'Monitoreo de Oportunidades PEI'!C15:C70,"No")</f>
        <v>0</v>
      </c>
      <c r="D15" s="16"/>
    </row>
    <row r="16" spans="2:8" ht="21" customHeight="1">
      <c r="B16" s="12" t="s">
        <v>160</v>
      </c>
      <c r="C16" s="17">
        <f>SUM('Monitoreo de Oportunidades PEI'!I15:I70)</f>
        <v>0</v>
      </c>
      <c r="D16" s="14" t="s">
        <v>161</v>
      </c>
    </row>
    <row r="17" spans="2:4" ht="14.5">
      <c r="B17" s="187" t="s">
        <v>154</v>
      </c>
      <c r="C17" s="18">
        <f>SUMIFS('Monitoreo de Oportunidades PEI'!I15:I70,'Monitoreo de Oportunidades PEI'!C15:C70,"Si")</f>
        <v>0</v>
      </c>
      <c r="D17" s="16"/>
    </row>
    <row r="18" spans="2:4" ht="14.5">
      <c r="B18" s="187" t="s">
        <v>159</v>
      </c>
      <c r="C18" s="18">
        <f>SUMIFS('Monitoreo de Oportunidades PEI'!I15:I70,'Monitoreo de Oportunidades PEI'!C15:C70,"Programado")</f>
        <v>0</v>
      </c>
      <c r="D18" s="16"/>
    </row>
    <row r="19" spans="2:4" ht="14.5">
      <c r="B19" s="187" t="s">
        <v>156</v>
      </c>
      <c r="C19" s="18">
        <f>SUMIFS('Monitoreo de Oportunidades PEI'!I15:I70,'Monitoreo de Oportunidades PEI'!C15:C70,"No")</f>
        <v>0</v>
      </c>
      <c r="D19" s="16"/>
    </row>
    <row r="20" spans="2:4" ht="21" customHeight="1">
      <c r="B20" s="12" t="s">
        <v>162</v>
      </c>
      <c r="C20" s="17">
        <f>SUM('Monitoreo de Oportunidades PEI'!L15:L70)</f>
        <v>0</v>
      </c>
      <c r="D20" s="14" t="s">
        <v>163</v>
      </c>
    </row>
    <row r="21" spans="2:4" ht="14.5">
      <c r="B21" s="187" t="s">
        <v>154</v>
      </c>
      <c r="C21" s="18">
        <f>SUMIFS('Monitoreo de Oportunidades PEI'!L15:L70,'Monitoreo de Oportunidades PEI'!C15:C70,"Si")</f>
        <v>0</v>
      </c>
      <c r="D21" s="16"/>
    </row>
    <row r="22" spans="2:4" ht="14.5">
      <c r="B22" s="187" t="s">
        <v>159</v>
      </c>
      <c r="C22" s="18">
        <f>SUMIFS('Monitoreo de Oportunidades PEI'!L15:L70,'Monitoreo de Oportunidades PEI'!C15:C70,"Programado")</f>
        <v>0</v>
      </c>
      <c r="D22" s="16"/>
    </row>
    <row r="23" spans="2:4" ht="14.5">
      <c r="B23" s="187" t="s">
        <v>156</v>
      </c>
      <c r="C23" s="18">
        <f>SUMIFS('Monitoreo de Oportunidades PEI'!L15:L70,'Monitoreo de Oportunidades PEI'!C15:C70,"No")</f>
        <v>0</v>
      </c>
      <c r="D23" s="16"/>
    </row>
    <row r="24" spans="2:4" ht="21" customHeight="1">
      <c r="B24" s="12" t="s">
        <v>164</v>
      </c>
      <c r="C24" s="17">
        <f>SUM('Monitoreo de Oportunidades PEI'!N15:N70)</f>
        <v>0</v>
      </c>
      <c r="D24" s="14" t="s">
        <v>161</v>
      </c>
    </row>
    <row r="25" spans="2:4" ht="14.5">
      <c r="B25" s="187" t="s">
        <v>165</v>
      </c>
      <c r="C25" s="18">
        <f>SUMIFS('Monitoreo de Oportunidades PEI'!N15:N70,'Monitoreo de Oportunidades PEI'!C15:C70,"Si")</f>
        <v>0</v>
      </c>
      <c r="D25" s="16"/>
    </row>
    <row r="26" spans="2:4" ht="14.5">
      <c r="B26" s="187" t="s">
        <v>155</v>
      </c>
      <c r="C26" s="18">
        <f>SUMIFS('Monitoreo de Oportunidades PEI'!N15:N70,'Monitoreo de Oportunidades PEI'!C15:C70,"Programado")</f>
        <v>0</v>
      </c>
      <c r="D26" s="16"/>
    </row>
    <row r="27" spans="2:4" ht="14.5">
      <c r="B27" s="187" t="s">
        <v>156</v>
      </c>
      <c r="C27" s="18">
        <f>SUMIFS('Monitoreo de Oportunidades PEI'!N15:N70,'Monitoreo de Oportunidades PEI'!C15:C70,"No")</f>
        <v>0</v>
      </c>
      <c r="D27" s="16"/>
    </row>
    <row r="28" spans="2:4" ht="21" customHeight="1">
      <c r="B28" s="12" t="s">
        <v>166</v>
      </c>
      <c r="C28" s="17">
        <f>SUM('Monitoreo de Oportunidades PEI'!O15:O70)</f>
        <v>0</v>
      </c>
      <c r="D28" s="14" t="s">
        <v>167</v>
      </c>
    </row>
    <row r="29" spans="2:4" ht="14.5">
      <c r="B29" s="187" t="s">
        <v>165</v>
      </c>
      <c r="C29" s="18">
        <f>SUMIFS('Monitoreo de Oportunidades PEI'!O15:O70,'Monitoreo de Oportunidades PEI'!C15:C70,"Si")</f>
        <v>0</v>
      </c>
      <c r="D29" s="19"/>
    </row>
    <row r="30" spans="2:4" ht="14.5">
      <c r="B30" s="187" t="s">
        <v>155</v>
      </c>
      <c r="C30" s="18">
        <f>SUMIFS('Monitoreo de Oportunidades PEI'!O15:O70,'Monitoreo de Oportunidades PEI'!C15:C70,"Programado")</f>
        <v>0</v>
      </c>
      <c r="D30" s="19"/>
    </row>
    <row r="31" spans="2:4" ht="14.5">
      <c r="B31" s="187" t="s">
        <v>156</v>
      </c>
      <c r="C31" s="18">
        <f>SUMIFS('Monitoreo de Oportunidades PEI'!O15:O70,'Monitoreo de Oportunidades PEI'!C15:C70,"No")</f>
        <v>0</v>
      </c>
      <c r="D31" s="19"/>
    </row>
    <row r="32" spans="2:4" ht="21" customHeight="1">
      <c r="B32" s="12" t="s">
        <v>168</v>
      </c>
      <c r="C32" s="17">
        <f>SUM('Monitoreo de Oportunidades PEI'!U15:U70)</f>
        <v>0</v>
      </c>
      <c r="D32" s="14" t="s">
        <v>169</v>
      </c>
    </row>
    <row r="33" spans="2:4" ht="14.5">
      <c r="B33" s="187" t="s">
        <v>170</v>
      </c>
      <c r="C33" s="18">
        <f>SUMIFS('Monitoreo de Oportunidades PEI'!U15:U70,'Monitoreo de Oportunidades PEI'!C15:C70,"Si")</f>
        <v>0</v>
      </c>
      <c r="D33" s="19"/>
    </row>
    <row r="34" spans="2:4" ht="14.5">
      <c r="B34" s="187" t="s">
        <v>159</v>
      </c>
      <c r="C34" s="18">
        <f>SUMIFS('Monitoreo de Oportunidades PEI'!U15:U70,'Monitoreo de Oportunidades PEI'!C15:C70,"Programado")</f>
        <v>0</v>
      </c>
      <c r="D34" s="19"/>
    </row>
    <row r="35" spans="2:4" ht="14.5">
      <c r="B35" s="187" t="s">
        <v>156</v>
      </c>
      <c r="C35" s="18">
        <f>SUMIFS('Monitoreo de Oportunidades PEI'!U15:U70,'Monitoreo de Oportunidades PEI'!C15:C70,"No")</f>
        <v>0</v>
      </c>
      <c r="D35" s="19"/>
    </row>
    <row r="36" spans="2:4" ht="21" customHeight="1">
      <c r="B36" s="12" t="s">
        <v>171</v>
      </c>
      <c r="C36" s="17">
        <f>SUM('Monitoreo de Oportunidades PEI'!Y15:Y70)</f>
        <v>0</v>
      </c>
      <c r="D36" s="14" t="s">
        <v>172</v>
      </c>
    </row>
    <row r="37" spans="2:4" ht="14.5">
      <c r="B37" s="187" t="s">
        <v>165</v>
      </c>
      <c r="C37" s="18">
        <f>SUMIFS('Monitoreo de Oportunidades PEI'!Y15:Y70,'Monitoreo de Oportunidades PEI'!C15:C70,"Si")</f>
        <v>0</v>
      </c>
      <c r="D37" s="19"/>
    </row>
    <row r="38" spans="2:4" ht="14.5">
      <c r="B38" s="187" t="s">
        <v>155</v>
      </c>
      <c r="C38" s="18">
        <f>SUMIFS('Monitoreo de Oportunidades PEI'!Y15:Y70,'Monitoreo de Oportunidades PEI'!C15:C70,"Programado")</f>
        <v>0</v>
      </c>
      <c r="D38" s="19"/>
    </row>
    <row r="39" spans="2:4" ht="14.5">
      <c r="B39" s="187" t="s">
        <v>156</v>
      </c>
      <c r="C39" s="18">
        <f>SUMIFS('Monitoreo de Oportunidades PEI'!Y15:Y70,'Monitoreo de Oportunidades PEI'!C15:C70,"No")</f>
        <v>0</v>
      </c>
      <c r="D39" s="19"/>
    </row>
    <row r="40" spans="2:4" ht="21" customHeight="1">
      <c r="B40" s="12" t="s">
        <v>173</v>
      </c>
      <c r="C40" s="17">
        <f>IFERROR(AVERAGE('Monitoreo de Oportunidades PEI'!AA15:AA70),0)</f>
        <v>0</v>
      </c>
      <c r="D40" s="14" t="s">
        <v>174</v>
      </c>
    </row>
    <row r="41" spans="2:4" ht="14.5">
      <c r="B41" s="187" t="s">
        <v>154</v>
      </c>
      <c r="C41" s="18">
        <f>IFERROR(AVERAGEIFS('Monitoreo de Oportunidades PEI'!AA15:AA70,'Monitoreo de Oportunidades PEI'!C15:C70,"Si"),0)</f>
        <v>0</v>
      </c>
      <c r="D41" s="19"/>
    </row>
    <row r="42" spans="2:4" ht="14.5">
      <c r="B42" s="187" t="s">
        <v>155</v>
      </c>
      <c r="C42" s="18">
        <f>IFERROR(AVERAGEIFS('Monitoreo de Oportunidades PEI'!AA15:AA70,'Monitoreo de Oportunidades PEI'!C15:C70,"Programado"),0)</f>
        <v>0</v>
      </c>
      <c r="D42" s="19"/>
    </row>
    <row r="43" spans="2:4" ht="14.5">
      <c r="B43" s="187" t="s">
        <v>156</v>
      </c>
      <c r="C43" s="18">
        <f>IFERROR(AVERAGEIFS('Monitoreo de Oportunidades PEI'!AA15:AA70,'Monitoreo de Oportunidades PEI'!C15:C70,"No"),0)</f>
        <v>0</v>
      </c>
      <c r="D43" s="19"/>
    </row>
  </sheetData>
  <sheetProtection formatCells="0" formatColumns="0" formatRows="0"/>
  <mergeCells count="2">
    <mergeCell ref="B2:D2"/>
    <mergeCell ref="C7:D7"/>
  </mergeCells>
  <pageMargins left="0.39370078740157499" right="0.39370078740157499" top="0.59055118110236204" bottom="0.39370078740157499" header="0.23622047244094499" footer="0.23622047244094499"/>
  <pageSetup paperSize="9" scale="95" orientation="portrait"/>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Instrucciones</vt:lpstr>
      <vt:lpstr>Monitoreo de Oportunidades PEI</vt:lpstr>
      <vt:lpstr>Resumen de Impactos</vt:lpstr>
      <vt:lpstr>Instrucciones!Print_Area</vt:lpstr>
      <vt:lpstr>'Monitoreo de Oportunidades PEI'!Print_Area</vt:lpstr>
      <vt:lpstr>'Resumen de Impactos'!Print_Area</vt:lpstr>
      <vt:lpstr>'Monitoreo de Oportunidades PEI'!Print_Titles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UNIDO</dc:creator>
  <cp:lastModifiedBy>Cesar Barahona</cp:lastModifiedBy>
  <cp:lastPrinted>2020-04-17T04:13:00Z</cp:lastPrinted>
  <dcterms:created xsi:type="dcterms:W3CDTF">2017-09-26T06:12:00Z</dcterms:created>
  <dcterms:modified xsi:type="dcterms:W3CDTF">2020-05-07T13:20:36Z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ies>
</file>